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Vstup" sheetId="1" r:id="rId1"/>
    <sheet name="Infrastruktura" sheetId="2" r:id="rId2"/>
    <sheet name="Software a  Informační zdroje" sheetId="3" r:id="rId3"/>
    <sheet name="Vzdělávání" sheetId="4" r:id="rId4"/>
    <sheet name="Ostatní" sheetId="5" r:id="rId5"/>
    <sheet name="připojení" sheetId="6" r:id="rId6"/>
    <sheet name="Licence" sheetId="7" r:id="rId7"/>
    <sheet name="závěr" sheetId="8" r:id="rId8"/>
    <sheet name="Výstup" sheetId="9" r:id="rId9"/>
    <sheet name="I_SQL" sheetId="10" r:id="rId10"/>
    <sheet name="Table" sheetId="11" state="hidden" r:id="rId11"/>
    <sheet name="S_SQL" sheetId="12" r:id="rId12"/>
    <sheet name="V_SQL" sheetId="13" r:id="rId13"/>
    <sheet name="O_SQL" sheetId="14" r:id="rId14"/>
  </sheets>
  <externalReferences>
    <externalReference r:id="rId17"/>
  </externalReferences>
  <definedNames>
    <definedName name="_xlnm.Print_Area" localSheetId="1">'Infrastruktura'!$A$1:$H$46</definedName>
    <definedName name="_xlnm.Print_Area" localSheetId="4">'Ostatní'!$A$1:$I$25</definedName>
    <definedName name="_xlnm.Print_Area" localSheetId="2">'Software a  Informační zdroje'!$A$1:$I$52</definedName>
    <definedName name="_xlnm.Print_Area" localSheetId="0">'Vstup'!$A$1:$E$25</definedName>
    <definedName name="_xlnm.Print_Area" localSheetId="8">'Výstup'!$A$1:$H$25</definedName>
    <definedName name="_xlnm.Print_Area" localSheetId="3">'Vzdělávání'!$A$1:$H$25</definedName>
    <definedName name="Pokus">'I_SQL'!$A$1:$H$2</definedName>
  </definedNames>
  <calcPr fullCalcOnLoad="1"/>
</workbook>
</file>

<file path=xl/sharedStrings.xml><?xml version="1.0" encoding="utf-8"?>
<sst xmlns="http://schemas.openxmlformats.org/spreadsheetml/2006/main" count="366" uniqueCount="366">
  <si>
    <t>Střední zemědělská škola, Klatovy</t>
  </si>
  <si>
    <t>Obecné</t>
  </si>
  <si>
    <t>Vstupní parametry školy</t>
  </si>
  <si>
    <t>Rok</t>
  </si>
  <si>
    <t>Počet žáků celkem</t>
  </si>
  <si>
    <t>Počet žáků celkem</t>
  </si>
  <si>
    <t>Počet pedagogů celkem</t>
  </si>
  <si>
    <t>Počet učeben</t>
  </si>
  <si>
    <t>19</t>
  </si>
  <si>
    <t>Počet kabinetů, sboroven a kanceláří</t>
  </si>
  <si>
    <t>21</t>
  </si>
  <si>
    <t>Požadavky SIPVZ</t>
  </si>
  <si>
    <t>Finanční zdroje ze SIPVZ</t>
  </si>
  <si>
    <t>Počet PC na 100 žáků</t>
  </si>
  <si>
    <t>Procentuální účast státu</t>
  </si>
  <si>
    <t>Počet PC na 100 žáků mladších 5 let</t>
  </si>
  <si>
    <t>Finance na infrastrukturu</t>
  </si>
  <si>
    <t>Projekční technika na 100 žáků</t>
  </si>
  <si>
    <t>Finance na software a informační zdroje</t>
  </si>
  <si>
    <t>Počet proškolených v Z</t>
  </si>
  <si>
    <t>Finance na vzdělávání</t>
  </si>
  <si>
    <t>Počet proškolených v P komplet</t>
  </si>
  <si>
    <t>Dotace na žáka</t>
  </si>
  <si>
    <t>Sumář – přepočet</t>
  </si>
  <si>
    <t>Klíč</t>
  </si>
  <si>
    <t>Popis</t>
  </si>
  <si>
    <t>Přepočet standardu</t>
  </si>
  <si>
    <t>Počáteční stav</t>
  </si>
  <si>
    <t>Vyhovuje</t>
  </si>
  <si>
    <t>Koncový stav</t>
  </si>
  <si>
    <t>Vyhovuje</t>
  </si>
  <si>
    <t>Předpokládané výdaje</t>
  </si>
  <si>
    <t>I01</t>
  </si>
  <si>
    <t>Počet PC na škole</t>
  </si>
  <si>
    <t>I02</t>
  </si>
  <si>
    <t>Počet PC na škole mladších 5 let</t>
  </si>
  <si>
    <t>I03</t>
  </si>
  <si>
    <t>Projekční technika na škole</t>
  </si>
  <si>
    <t>I04</t>
  </si>
  <si>
    <t>LAN</t>
  </si>
  <si>
    <t>I05</t>
  </si>
  <si>
    <t>Dostupnost přípojných míst v učebnách</t>
  </si>
  <si>
    <t>I06</t>
  </si>
  <si>
    <t>Dostupnost přípojných míst v kabinetech</t>
  </si>
  <si>
    <t>I07</t>
  </si>
  <si>
    <t>Operační systém</t>
  </si>
  <si>
    <t>I08</t>
  </si>
  <si>
    <t>Utility a systémové programy</t>
  </si>
  <si>
    <t>I09</t>
  </si>
  <si>
    <t>Vizualizér</t>
  </si>
  <si>
    <t>I10</t>
  </si>
  <si>
    <t>Rozklad</t>
  </si>
  <si>
    <t>Typ místnosti</t>
  </si>
  <si>
    <t>Popis</t>
  </si>
  <si>
    <t>Klíč</t>
  </si>
  <si>
    <t>Stáří</t>
  </si>
  <si>
    <t>Počáteční počet</t>
  </si>
  <si>
    <t>Koncový počet</t>
  </si>
  <si>
    <t>Nárůst</t>
  </si>
  <si>
    <t>Předpokládané výdaje</t>
  </si>
  <si>
    <t>PC učebna</t>
  </si>
  <si>
    <t>Všechny počítače</t>
  </si>
  <si>
    <t>I01</t>
  </si>
  <si>
    <t xml:space="preserve">   z toho mladší 5 let</t>
  </si>
  <si>
    <t>I02</t>
  </si>
  <si>
    <t>LAN UTP</t>
  </si>
  <si>
    <t>I04</t>
  </si>
  <si>
    <t>Počet místností s přípojným místem</t>
  </si>
  <si>
    <t>I05</t>
  </si>
  <si>
    <t>Windows98/2000/xp - desktop</t>
  </si>
  <si>
    <t>I07</t>
  </si>
  <si>
    <t>Debian Linux - server</t>
  </si>
  <si>
    <t>I07</t>
  </si>
  <si>
    <t>Učebny</t>
  </si>
  <si>
    <t>Všechny počítače</t>
  </si>
  <si>
    <t>I01</t>
  </si>
  <si>
    <t xml:space="preserve">   z toho mladší 5 let</t>
  </si>
  <si>
    <t>I02</t>
  </si>
  <si>
    <t>Dataprojektor</t>
  </si>
  <si>
    <t>I03</t>
  </si>
  <si>
    <t>LAN UTP</t>
  </si>
  <si>
    <t>I04</t>
  </si>
  <si>
    <t>Počet místností s přípojným místem</t>
  </si>
  <si>
    <t>I05</t>
  </si>
  <si>
    <t>Windows98/2000/xp - desktop</t>
  </si>
  <si>
    <t>I07</t>
  </si>
  <si>
    <t>Kanceláře</t>
  </si>
  <si>
    <t>Všechny počítače</t>
  </si>
  <si>
    <t>I01</t>
  </si>
  <si>
    <t>Sborovny</t>
  </si>
  <si>
    <t xml:space="preserve">   z toho mladší 5 let</t>
  </si>
  <si>
    <t>I02</t>
  </si>
  <si>
    <t>Kabinety</t>
  </si>
  <si>
    <t>LAN UTP</t>
  </si>
  <si>
    <t>I04</t>
  </si>
  <si>
    <t>Počet místností s přípojným místem</t>
  </si>
  <si>
    <t>I05</t>
  </si>
  <si>
    <t>Windows98 - desktop</t>
  </si>
  <si>
    <t>I07</t>
  </si>
  <si>
    <t>Sumář – přepočet</t>
  </si>
  <si>
    <t>Klíč</t>
  </si>
  <si>
    <t>Popis</t>
  </si>
  <si>
    <t>Počáteční dostupnost pro žáky</t>
  </si>
  <si>
    <t>Počáteční dostupnost pro učitele</t>
  </si>
  <si>
    <t>Koncová dostupnost pro žáky</t>
  </si>
  <si>
    <t>Koncová dostupnost pro učitele</t>
  </si>
  <si>
    <t>Změna</t>
  </si>
  <si>
    <t>Předpokládané výdaje</t>
  </si>
  <si>
    <t>S01</t>
  </si>
  <si>
    <t>Kancelářský balík</t>
  </si>
  <si>
    <t>S02</t>
  </si>
  <si>
    <t>Grafické a prezentační aplikace</t>
  </si>
  <si>
    <t>S03</t>
  </si>
  <si>
    <t>Komunikace Internet</t>
  </si>
  <si>
    <t>S04</t>
  </si>
  <si>
    <t>Evidence na škole</t>
  </si>
  <si>
    <t>S05</t>
  </si>
  <si>
    <t>Utility</t>
  </si>
  <si>
    <t>S06</t>
  </si>
  <si>
    <t>Výuka jazyků</t>
  </si>
  <si>
    <t>S07</t>
  </si>
  <si>
    <t>Výuka přírodních věd</t>
  </si>
  <si>
    <t>S08</t>
  </si>
  <si>
    <t>Výuka společensko-humanitních věd</t>
  </si>
  <si>
    <t>S09</t>
  </si>
  <si>
    <t>Informační zdroje</t>
  </si>
  <si>
    <t>S10</t>
  </si>
  <si>
    <t>Rozklad</t>
  </si>
  <si>
    <t>Typ místnosti</t>
  </si>
  <si>
    <t>Popis</t>
  </si>
  <si>
    <t>Klíč</t>
  </si>
  <si>
    <t>Počáteční dostupnost pro žáky</t>
  </si>
  <si>
    <t>Počáteční dostupnost pro učitele</t>
  </si>
  <si>
    <t>Koncová dostupnost pro žáky</t>
  </si>
  <si>
    <t>Koncová dostupnost pro učitele</t>
  </si>
  <si>
    <t>Změna</t>
  </si>
  <si>
    <t>Předpokládané výdaje</t>
  </si>
  <si>
    <t>PC učebna</t>
  </si>
  <si>
    <t>OpenOffice.org</t>
  </si>
  <si>
    <t>S01</t>
  </si>
  <si>
    <t>Internet Explorer</t>
  </si>
  <si>
    <t>S03</t>
  </si>
  <si>
    <t>Outlook Express</t>
  </si>
  <si>
    <t>S03</t>
  </si>
  <si>
    <t>Evidence žáků + klasifikace</t>
  </si>
  <si>
    <t>S04</t>
  </si>
  <si>
    <t>AcrobarReader, PowerArchiver</t>
  </si>
  <si>
    <t>S05</t>
  </si>
  <si>
    <t>Angličtina, Němčina</t>
  </si>
  <si>
    <t>S06</t>
  </si>
  <si>
    <t>Čeština</t>
  </si>
  <si>
    <t>S06</t>
  </si>
  <si>
    <t>Matematika, Zeměpis, Přírodopis</t>
  </si>
  <si>
    <t>S07</t>
  </si>
  <si>
    <t>Matematika</t>
  </si>
  <si>
    <t>S07</t>
  </si>
  <si>
    <t>Rodinná výchova</t>
  </si>
  <si>
    <t>S08</t>
  </si>
  <si>
    <t>Kanceláře</t>
  </si>
  <si>
    <t>MS Office</t>
  </si>
  <si>
    <t>S01</t>
  </si>
  <si>
    <t>Sborovny</t>
  </si>
  <si>
    <t>Corel Draw</t>
  </si>
  <si>
    <t>S02</t>
  </si>
  <si>
    <t>Kabinety</t>
  </si>
  <si>
    <t>Internet Explorer</t>
  </si>
  <si>
    <t>S03</t>
  </si>
  <si>
    <t>Outlook Express</t>
  </si>
  <si>
    <t>S03</t>
  </si>
  <si>
    <t>Evidence žáků + klasifikace</t>
  </si>
  <si>
    <t>S04</t>
  </si>
  <si>
    <t>AcrobatReader, PowerArchiver</t>
  </si>
  <si>
    <t>S05</t>
  </si>
  <si>
    <t>Pokladna</t>
  </si>
  <si>
    <t>S04</t>
  </si>
  <si>
    <t>Stravné, Sklad</t>
  </si>
  <si>
    <t>S04</t>
  </si>
  <si>
    <t>Legislativa školy</t>
  </si>
  <si>
    <t>S04</t>
  </si>
  <si>
    <t>Rozvrh</t>
  </si>
  <si>
    <t>S04</t>
  </si>
  <si>
    <t>Sumář – přepočet</t>
  </si>
  <si>
    <t>Klíč</t>
  </si>
  <si>
    <t>Popis</t>
  </si>
  <si>
    <t>Přepočet standardu</t>
  </si>
  <si>
    <t>Počáteční počet</t>
  </si>
  <si>
    <t>Vyhovuje</t>
  </si>
  <si>
    <t>Koncový počet</t>
  </si>
  <si>
    <t>Vyhovuje</t>
  </si>
  <si>
    <t>Předpokládané výdaje</t>
  </si>
  <si>
    <t>V01</t>
  </si>
  <si>
    <t>Absolvent Z</t>
  </si>
  <si>
    <t>V02</t>
  </si>
  <si>
    <t>Absolvent P0</t>
  </si>
  <si>
    <t>V03</t>
  </si>
  <si>
    <t>Absolvent P1</t>
  </si>
  <si>
    <t>V04</t>
  </si>
  <si>
    <t>Absolvent P komplet</t>
  </si>
  <si>
    <t>V05</t>
  </si>
  <si>
    <t>ICT metodik</t>
  </si>
  <si>
    <t>V06</t>
  </si>
  <si>
    <t>ICT správce</t>
  </si>
  <si>
    <t>V07</t>
  </si>
  <si>
    <t>V08</t>
  </si>
  <si>
    <t>V09</t>
  </si>
  <si>
    <t>V10</t>
  </si>
  <si>
    <t>Rozklad</t>
  </si>
  <si>
    <t>Typ</t>
  </si>
  <si>
    <t>Popis</t>
  </si>
  <si>
    <t>Klíč</t>
  </si>
  <si>
    <t>Středisko</t>
  </si>
  <si>
    <t>Počáteční počet</t>
  </si>
  <si>
    <t>Koncový počet</t>
  </si>
  <si>
    <t>Nárůst</t>
  </si>
  <si>
    <t>Předpokládané výdaje</t>
  </si>
  <si>
    <t>Absolvent Z</t>
  </si>
  <si>
    <t>V01</t>
  </si>
  <si>
    <t>vlastní</t>
  </si>
  <si>
    <t>Absolvent P0</t>
  </si>
  <si>
    <t>V02</t>
  </si>
  <si>
    <t>vlastní</t>
  </si>
  <si>
    <t>Absolvent P1</t>
  </si>
  <si>
    <t>V03</t>
  </si>
  <si>
    <t>oboje</t>
  </si>
  <si>
    <t>Absolvent P komplet</t>
  </si>
  <si>
    <t>V04</t>
  </si>
  <si>
    <t>oboje</t>
  </si>
  <si>
    <t>ICT správce</t>
  </si>
  <si>
    <t>V06</t>
  </si>
  <si>
    <t>cizí</t>
  </si>
  <si>
    <t>Sumář – přepočet</t>
  </si>
  <si>
    <t>Klíč</t>
  </si>
  <si>
    <t>Popis</t>
  </si>
  <si>
    <t>Na počátku vyhovuje pro výuku</t>
  </si>
  <si>
    <t>Na počátku vyhovuje pro provoz</t>
  </si>
  <si>
    <t>Na konci vyhovuje pro výuku</t>
  </si>
  <si>
    <t>Na konci vyhovuje pro provoz</t>
  </si>
  <si>
    <t>Změna</t>
  </si>
  <si>
    <t>Předpokládané výdaje</t>
  </si>
  <si>
    <t>O01</t>
  </si>
  <si>
    <t>Server</t>
  </si>
  <si>
    <t>O02</t>
  </si>
  <si>
    <t>Operační systém</t>
  </si>
  <si>
    <t>O03</t>
  </si>
  <si>
    <t>Služby</t>
  </si>
  <si>
    <t>O04</t>
  </si>
  <si>
    <t>WAN</t>
  </si>
  <si>
    <t>O05</t>
  </si>
  <si>
    <t>Administrace</t>
  </si>
  <si>
    <t>O06</t>
  </si>
  <si>
    <t>Servis techniky</t>
  </si>
  <si>
    <t>O07</t>
  </si>
  <si>
    <t>O08</t>
  </si>
  <si>
    <t>O09</t>
  </si>
  <si>
    <t>O10</t>
  </si>
  <si>
    <t>Rozklad</t>
  </si>
  <si>
    <t>Typ</t>
  </si>
  <si>
    <t>Popis</t>
  </si>
  <si>
    <t>Klíč</t>
  </si>
  <si>
    <t>Na počátku vyhovuje pro výuku</t>
  </si>
  <si>
    <t>Na počátku vyhovuje pro provoz</t>
  </si>
  <si>
    <t>Na konci vyhovuje pro výuku</t>
  </si>
  <si>
    <t>Na konci vyhovuje pro provoz</t>
  </si>
  <si>
    <t>Změna</t>
  </si>
  <si>
    <t>Předpokládané výdaje</t>
  </si>
  <si>
    <t>Server</t>
  </si>
  <si>
    <t>O01</t>
  </si>
  <si>
    <t>Operační systém</t>
  </si>
  <si>
    <t>O02</t>
  </si>
  <si>
    <t>Služby</t>
  </si>
  <si>
    <t>O03</t>
  </si>
  <si>
    <t>Web - rozšíření služeb</t>
  </si>
  <si>
    <t>O04</t>
  </si>
  <si>
    <t>Administrace</t>
  </si>
  <si>
    <t>O05</t>
  </si>
  <si>
    <t>Servis techniky</t>
  </si>
  <si>
    <t>O06</t>
  </si>
  <si>
    <t>Připojení k internetu</t>
  </si>
  <si>
    <t>Připojení k internetu stávající stav</t>
  </si>
  <si>
    <t>Počet prac. stanic</t>
  </si>
  <si>
    <t>Rok 2005</t>
  </si>
  <si>
    <t>Rok 2006</t>
  </si>
  <si>
    <t>Počet prac. stanic</t>
  </si>
  <si>
    <t>Rok 2005</t>
  </si>
  <si>
    <t>Rok 2006</t>
  </si>
  <si>
    <t>Do 20</t>
  </si>
  <si>
    <t>256 kb/s</t>
  </si>
  <si>
    <t>256 kb/s</t>
  </si>
  <si>
    <t>Do 20</t>
  </si>
  <si>
    <t>64 kb/s</t>
  </si>
  <si>
    <t>64 kb/s</t>
  </si>
  <si>
    <t>Do 60</t>
  </si>
  <si>
    <t>256 kb/s</t>
  </si>
  <si>
    <t>512 kb/s</t>
  </si>
  <si>
    <t>Do 60</t>
  </si>
  <si>
    <t>256 kb/s</t>
  </si>
  <si>
    <t>512 kb/s</t>
  </si>
  <si>
    <t>Více než 60</t>
  </si>
  <si>
    <t>512 kb/s</t>
  </si>
  <si>
    <t>768 kb/s</t>
  </si>
  <si>
    <t>Více než 60</t>
  </si>
  <si>
    <t>512 kb/s</t>
  </si>
  <si>
    <t>768 kb/s</t>
  </si>
  <si>
    <t>stávající stav</t>
  </si>
  <si>
    <t>rychlost připojení 256kb/s</t>
  </si>
  <si>
    <t>WIFI a záložní Telecom/INDOŠ</t>
  </si>
  <si>
    <t>LAN</t>
  </si>
  <si>
    <t>kabeláž strukturovaná UTP 100Mb/s kategorie 5e</t>
  </si>
  <si>
    <t>Zaměstnanci školy byli vyškolení na pravidla užívání počítačových programů.</t>
  </si>
  <si>
    <t>Všechny programy a softwarové vybavení splňuje licenční ujednání s výrobcem.</t>
  </si>
  <si>
    <t xml:space="preserve">Téma školení: Pravidla užívání počítačových programů a výpočetní techniky v návaznosti na </t>
  </si>
  <si>
    <t xml:space="preserve"> Usnesení vlády č. 624/01 v naší organizaci</t>
  </si>
  <si>
    <t>Program školení:</t>
  </si>
  <si>
    <t xml:space="preserve">Usnesení vlády č. 624/01 a vyplývající povinnosti </t>
  </si>
  <si>
    <t xml:space="preserve">Legální užívání počítačových programů </t>
  </si>
  <si>
    <t xml:space="preserve">Nové vnitřní předpisy </t>
  </si>
  <si>
    <t xml:space="preserve">Dotazy </t>
  </si>
  <si>
    <t>Závěrečné shrnutí ICT plánu k ICT standardu</t>
  </si>
  <si>
    <t>část</t>
  </si>
  <si>
    <t xml:space="preserve">stav </t>
  </si>
  <si>
    <t>postup dosažení cílového stavu</t>
  </si>
  <si>
    <t>zajištění financí</t>
  </si>
  <si>
    <t>Infrastruktura</t>
  </si>
  <si>
    <t>nesplňuje</t>
  </si>
  <si>
    <t>nákup ICT</t>
  </si>
  <si>
    <t>Dotace+ vlastní zdroje</t>
  </si>
  <si>
    <t>Software</t>
  </si>
  <si>
    <t>nesplňuje</t>
  </si>
  <si>
    <t>nákup softwaru nebo pronájem</t>
  </si>
  <si>
    <t>Dotace+ vlastní zdroje</t>
  </si>
  <si>
    <t>Vzdělávání</t>
  </si>
  <si>
    <t>nesplňuje</t>
  </si>
  <si>
    <t>do konce roku 2006 bude plán naplněn</t>
  </si>
  <si>
    <t>Dotace</t>
  </si>
  <si>
    <t>Služby</t>
  </si>
  <si>
    <t>splňuje</t>
  </si>
  <si>
    <t>hostování služeb</t>
  </si>
  <si>
    <t>Dotace+ vlastní zdroje</t>
  </si>
  <si>
    <t>Schránky</t>
  </si>
  <si>
    <t>splňuje</t>
  </si>
  <si>
    <t>hostování služeb</t>
  </si>
  <si>
    <t>Dotace+ vlastní zdroje</t>
  </si>
  <si>
    <t>Projektor</t>
  </si>
  <si>
    <t>nesplňuje</t>
  </si>
  <si>
    <t>nákup ICT</t>
  </si>
  <si>
    <t>Dotace+ vlastní zdroje</t>
  </si>
  <si>
    <t>Oblast</t>
  </si>
  <si>
    <t>Rozložení</t>
  </si>
  <si>
    <t>Vyhovuje požadavkům SIPVZ</t>
  </si>
  <si>
    <t>Zdroje vlastní</t>
  </si>
  <si>
    <t>Maximum ze SIPVZ</t>
  </si>
  <si>
    <t>Celkové zdroje</t>
  </si>
  <si>
    <t>Předpokládané výdaje</t>
  </si>
  <si>
    <t>Rozdíl</t>
  </si>
  <si>
    <t>Celkem</t>
  </si>
  <si>
    <t>-</t>
  </si>
  <si>
    <t>Infrastruktura</t>
  </si>
  <si>
    <t>Software</t>
  </si>
  <si>
    <t>Vzdělávání</t>
  </si>
  <si>
    <t>Ostatní</t>
  </si>
  <si>
    <t>-</t>
  </si>
  <si>
    <t>Nelze aktualizovat odkaz.</t>
  </si>
  <si>
    <t>Soubor:</t>
  </si>
  <si>
    <t>file:///C:/Data%20Files/Profily/David/Dokumenty/Admin/SIPVZ/SQL</t>
  </si>
  <si>
    <t>List:</t>
  </si>
  <si>
    <t>SQL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</si>
</sst>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"/>
    <numFmt numFmtId="165" formatCode="@"/>
    <numFmt numFmtId="166" formatCode="0%"/>
    <numFmt numFmtId="167" formatCode="#,##0&quot; Kč&quot;;[RED]-#,##0&quot; Kč&quot;"/>
    <numFmt numFmtId="168" formatCode="#,##0.00 [$Kč-405];[RED]-#,##0.00 [$Kč-405]"/>
    <numFmt numFmtId="169" formatCode="0.0"/>
    <numFmt numFmtId="170" formatCode="#,##0 [$Kč-405];[RED]-#,##0 [$Kč-405]"/>
    <numFmt numFmtId="171" formatCode="0"/>
    <numFmt numFmtId="172" formatCode="#,##0.00&quot; Kč &quot;;-#,##0.00&quot; Kč &quot;;&quot; -&quot;#&quot; Kč &quot;;@ "/>
    <numFmt numFmtId="173" formatCode="#,##0&quot; Kč &quot;;-#,##0&quot; Kč &quot;;&quot; -&quot;#&quot; Kč &quot;;@ "/>
  </numFmts>
  <fonts count="9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b/>
      <sz val="10"/>
      <color indexed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Alignment="0" applyProtection="0"/>
    <xf numFmtId="42" fontId="0" fillId="0" borderId="0" applyFont="0" applyFill="0" applyBorder="0" applyAlignment="0" applyProtection="0"/>
    <xf numFmtId="166" fontId="0" fillId="0" borderId="0" applyFont="0" applyFill="0" applyAlignment="0" applyProtection="0"/>
    <xf numFmtId="165" fontId="2" fillId="0" borderId="1" applyProtection="0">
      <alignment horizontal="center" vertical="center" wrapText="1"/>
    </xf>
    <xf numFmtId="165" fontId="3" fillId="2" borderId="0" applyAlignment="0" applyProtection="0"/>
  </cellStyleXfs>
  <cellXfs count="10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3" borderId="0" xfId="0" applyFont="1" applyFill="1" applyBorder="1" applyAlignment="1">
      <alignment/>
    </xf>
    <xf numFmtId="164" fontId="4" fillId="0" borderId="0" xfId="0" applyFont="1" applyBorder="1" applyAlignment="1">
      <alignment horizontal="center" vertical="center"/>
    </xf>
    <xf numFmtId="164" fontId="4" fillId="3" borderId="0" xfId="0" applyFont="1" applyFill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 applyProtection="1">
      <alignment horizontal="center" vertical="center"/>
      <protection locked="0"/>
    </xf>
    <xf numFmtId="164" fontId="0" fillId="4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5" fontId="3" fillId="2" borderId="0" xfId="2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6" fontId="0" fillId="0" borderId="0" xfId="19" applyFont="1" applyFill="1" applyBorder="1" applyAlignment="1" applyProtection="1">
      <alignment/>
      <protection locked="0"/>
    </xf>
    <xf numFmtId="166" fontId="0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/>
      <protection locked="0"/>
    </xf>
    <xf numFmtId="165" fontId="3" fillId="2" borderId="0" xfId="21" applyBorder="1" applyAlignment="1" applyProtection="1">
      <alignment horizontal="center"/>
      <protection/>
    </xf>
    <xf numFmtId="168" fontId="5" fillId="3" borderId="0" xfId="0" applyNumberFormat="1" applyFont="1" applyFill="1" applyBorder="1" applyAlignment="1">
      <alignment/>
    </xf>
    <xf numFmtId="165" fontId="2" fillId="0" borderId="1" xfId="20" applyBorder="1" applyAlignment="1" applyProtection="1">
      <alignment horizontal="center" vertical="center" wrapText="1"/>
      <protection/>
    </xf>
    <xf numFmtId="164" fontId="0" fillId="3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69" fontId="0" fillId="5" borderId="0" xfId="0" applyNumberFormat="1" applyFont="1" applyFill="1" applyBorder="1" applyAlignment="1">
      <alignment/>
    </xf>
    <xf numFmtId="164" fontId="0" fillId="5" borderId="0" xfId="0" applyFont="1" applyFill="1" applyBorder="1" applyAlignment="1">
      <alignment horizontal="center"/>
    </xf>
    <xf numFmtId="169" fontId="0" fillId="0" borderId="0" xfId="0" applyNumberFormat="1" applyFont="1" applyBorder="1" applyAlignment="1">
      <alignment horizontal="right"/>
    </xf>
    <xf numFmtId="164" fontId="0" fillId="5" borderId="0" xfId="0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3" borderId="0" xfId="0" applyNumberFormat="1" applyFont="1" applyFill="1" applyBorder="1" applyAlignment="1">
      <alignment/>
    </xf>
    <xf numFmtId="171" fontId="0" fillId="5" borderId="0" xfId="0" applyNumberFormat="1" applyFont="1" applyFill="1" applyBorder="1" applyAlignment="1">
      <alignment horizontal="right"/>
    </xf>
    <xf numFmtId="164" fontId="0" fillId="0" borderId="0" xfId="0" applyFont="1" applyBorder="1" applyAlignment="1">
      <alignment horizontal="center"/>
    </xf>
    <xf numFmtId="164" fontId="0" fillId="5" borderId="0" xfId="0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164" fontId="0" fillId="3" borderId="0" xfId="0" applyFont="1" applyFill="1" applyBorder="1" applyAlignment="1">
      <alignment horizontal="right"/>
    </xf>
    <xf numFmtId="164" fontId="0" fillId="3" borderId="0" xfId="0" applyFont="1" applyFill="1" applyBorder="1" applyAlignment="1">
      <alignment/>
    </xf>
    <xf numFmtId="170" fontId="0" fillId="3" borderId="0" xfId="0" applyNumberFormat="1" applyFont="1" applyFill="1" applyBorder="1" applyAlignment="1">
      <alignment/>
    </xf>
    <xf numFmtId="164" fontId="0" fillId="3" borderId="0" xfId="0" applyFont="1" applyFill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2" xfId="0" applyFont="1" applyBorder="1" applyAlignment="1">
      <alignment wrapText="1"/>
    </xf>
    <xf numFmtId="165" fontId="2" fillId="0" borderId="1" xfId="20" applyFont="1" applyFill="1" applyBorder="1" applyAlignment="1" applyProtection="1">
      <alignment horizontal="center" vertical="center" wrapText="1"/>
      <protection/>
    </xf>
    <xf numFmtId="164" fontId="7" fillId="0" borderId="2" xfId="0" applyFont="1" applyFill="1" applyBorder="1" applyAlignment="1">
      <alignment vertical="top" wrapText="1"/>
    </xf>
    <xf numFmtId="164" fontId="7" fillId="0" borderId="2" xfId="0" applyFont="1" applyFill="1" applyBorder="1" applyAlignment="1">
      <alignment wrapText="1"/>
    </xf>
    <xf numFmtId="173" fontId="2" fillId="0" borderId="0" xfId="17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64" fontId="7" fillId="6" borderId="2" xfId="0" applyFont="1" applyFill="1" applyBorder="1" applyAlignment="1">
      <alignment wrapText="1"/>
    </xf>
    <xf numFmtId="173" fontId="0" fillId="6" borderId="0" xfId="17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64" fontId="7" fillId="0" borderId="2" xfId="0" applyFont="1" applyBorder="1" applyAlignment="1">
      <alignment vertical="top" wrapText="1"/>
    </xf>
    <xf numFmtId="173" fontId="0" fillId="0" borderId="0" xfId="17" applyNumberFormat="1" applyFont="1" applyFill="1" applyBorder="1" applyAlignment="1" applyProtection="1">
      <alignment/>
      <protection/>
    </xf>
    <xf numFmtId="166" fontId="0" fillId="0" borderId="0" xfId="19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164" fontId="0" fillId="0" borderId="0" xfId="19" applyNumberFormat="1" applyFont="1" applyFill="1" applyBorder="1" applyAlignment="1" applyProtection="1">
      <alignment horizontal="right"/>
      <protection/>
    </xf>
    <xf numFmtId="164" fontId="0" fillId="0" borderId="3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4" fontId="2" fillId="0" borderId="6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4" fontId="2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4" fontId="2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23" xfId="0" applyFont="1" applyFill="1" applyBorder="1" applyAlignment="1">
      <alignment/>
    </xf>
    <xf numFmtId="164" fontId="2" fillId="0" borderId="24" xfId="0" applyFont="1" applyFill="1" applyBorder="1" applyAlignment="1">
      <alignment/>
    </xf>
    <xf numFmtId="164" fontId="0" fillId="0" borderId="24" xfId="0" applyFont="1" applyBorder="1" applyAlignment="1">
      <alignment/>
    </xf>
    <xf numFmtId="164" fontId="0" fillId="0" borderId="25" xfId="0" applyFont="1" applyBorder="1" applyAlignment="1">
      <alignment/>
    </xf>
    <xf numFmtId="164" fontId="2" fillId="0" borderId="0" xfId="0" applyFont="1" applyFill="1" applyBorder="1" applyAlignment="1">
      <alignment/>
    </xf>
    <xf numFmtId="166" fontId="2" fillId="5" borderId="0" xfId="19" applyFont="1" applyFill="1" applyBorder="1" applyAlignment="1" applyProtection="1">
      <alignment/>
      <protection/>
    </xf>
    <xf numFmtId="164" fontId="2" fillId="5" borderId="0" xfId="19" applyNumberFormat="1" applyFont="1" applyFill="1" applyBorder="1" applyAlignment="1" applyProtection="1">
      <alignment horizontal="right"/>
      <protection/>
    </xf>
    <xf numFmtId="167" fontId="2" fillId="5" borderId="0" xfId="0" applyNumberFormat="1" applyFont="1" applyFill="1" applyBorder="1" applyAlignment="1">
      <alignment/>
    </xf>
    <xf numFmtId="173" fontId="2" fillId="5" borderId="0" xfId="0" applyNumberFormat="1" applyFont="1" applyFill="1" applyBorder="1" applyAlignment="1">
      <alignment/>
    </xf>
    <xf numFmtId="170" fontId="2" fillId="5" borderId="0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5" borderId="0" xfId="0" applyNumberFormat="1" applyFont="1" applyFill="1" applyBorder="1" applyAlignment="1">
      <alignment horizontal="right"/>
    </xf>
    <xf numFmtId="173" fontId="0" fillId="5" borderId="0" xfId="17" applyNumberFormat="1" applyFont="1" applyFill="1" applyBorder="1" applyAlignment="1" applyProtection="1">
      <alignment/>
      <protection/>
    </xf>
    <xf numFmtId="167" fontId="0" fillId="5" borderId="0" xfId="0" applyNumberFormat="1" applyFont="1" applyFill="1" applyBorder="1" applyAlignment="1">
      <alignment/>
    </xf>
    <xf numFmtId="170" fontId="0" fillId="5" borderId="0" xfId="0" applyNumberFormat="1" applyFont="1" applyFill="1" applyBorder="1" applyAlignment="1">
      <alignment/>
    </xf>
    <xf numFmtId="173" fontId="0" fillId="5" borderId="0" xfId="0" applyNumberFormat="1" applyFont="1" applyFill="1" applyBorder="1" applyAlignment="1">
      <alignment/>
    </xf>
    <xf numFmtId="164" fontId="0" fillId="5" borderId="0" xfId="19" applyNumberFormat="1" applyFont="1" applyFill="1" applyBorder="1" applyAlignment="1" applyProtection="1">
      <alignment horizontal="right"/>
      <protection/>
    </xf>
    <xf numFmtId="164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dpis sloupce" xfId="20"/>
    <cellStyle name="Nadpis tabulk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CTplanm&#283;&#269;&#237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"/>
    </sheetNames>
    <sheetDataSet>
      <sheetData sheetId="0">
        <row r="6">
          <cell r="B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showGridLines="0" tabSelected="1" workbookViewId="0" topLeftCell="A1">
      <selection activeCell="D7" sqref="D7"/>
    </sheetView>
  </sheetViews>
  <sheetFormatPr defaultColWidth="9.00390625" defaultRowHeight="12.75"/>
  <cols>
    <col min="1" max="1" width="41.125" style="1" customWidth="1"/>
    <col min="2" max="2" width="8.00390625" style="1" customWidth="1"/>
    <col min="3" max="3" width="2.00390625" style="1" customWidth="1"/>
    <col min="4" max="4" width="40.25390625" style="1" customWidth="1"/>
    <col min="5" max="5" width="8.25390625" style="1" customWidth="1"/>
    <col min="6" max="26" width="9.00390625" style="2" customWidth="1"/>
    <col min="27" max="256" width="9.00390625" style="1" customWidth="1"/>
  </cols>
  <sheetData>
    <row r="1" spans="1:26" s="5" customFormat="1" ht="39" customHeight="1">
      <c r="A1" s="3" t="str">
        <f>"ICT plán školy na rok "&amp;$B$6&amp;" - Vstupní parametry"</f>
        <v>ICT plán školy na rok 2005 - Vstupní parametry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39" customHeight="1">
      <c r="A2" s="6" t="s">
        <v>0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1" customFormat="1" ht="7.5" customHeight="1">
      <c r="A3" s="7"/>
      <c r="B3" s="7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1" customFormat="1" ht="7.5" customHeight="1">
      <c r="A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" customFormat="1" ht="15">
      <c r="A5" s="9" t="s">
        <v>1</v>
      </c>
      <c r="B5" s="9"/>
      <c r="D5" s="9" t="s">
        <v>2</v>
      </c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1" customFormat="1" ht="12.75">
      <c r="A6" s="1" t="s">
        <v>3</v>
      </c>
      <c r="B6" s="10">
        <v>2005</v>
      </c>
      <c r="C6" s="1"/>
      <c r="D6" s="1" t="s">
        <v>4</v>
      </c>
      <c r="E6" s="10">
        <v>268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1" customFormat="1" ht="12.75">
      <c r="A7" s="11"/>
      <c r="D7" s="1" t="s">
        <v>5</v>
      </c>
      <c r="E7" s="10">
        <v>268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6:26" s="1" customFormat="1" ht="12.75"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4:26" s="1" customFormat="1" ht="12.75">
      <c r="D9" s="1" t="s">
        <v>6</v>
      </c>
      <c r="E9" s="10">
        <v>22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2:26" s="1" customFormat="1" ht="12.75">
      <c r="B10" s="12"/>
      <c r="D10" s="1" t="s">
        <v>7</v>
      </c>
      <c r="E10" s="13" t="s">
        <v>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2:26" s="1" customFormat="1" ht="12.75">
      <c r="B11" s="12"/>
      <c r="D11" s="1" t="s">
        <v>9</v>
      </c>
      <c r="E11" s="13" t="s">
        <v>10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2:26" s="1" customFormat="1" ht="12.75">
      <c r="B12" s="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26" s="1" customFormat="1" ht="12.75">
      <c r="B13" s="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2:26" s="8" customFormat="1" ht="7.5" customHeight="1">
      <c r="B14" s="1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" customFormat="1" ht="15">
      <c r="A15" s="9" t="s">
        <v>11</v>
      </c>
      <c r="B15" s="9"/>
      <c r="D15" s="9" t="s">
        <v>12</v>
      </c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1" customFormat="1" ht="12.75">
      <c r="A16" s="1" t="s">
        <v>13</v>
      </c>
      <c r="B16" s="10">
        <v>15.5</v>
      </c>
      <c r="C16" s="1"/>
      <c r="D16" s="1" t="s">
        <v>14</v>
      </c>
      <c r="E16" s="16">
        <v>0.8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1" customFormat="1" ht="12.75">
      <c r="A17" s="1" t="s">
        <v>15</v>
      </c>
      <c r="B17" s="10">
        <v>8</v>
      </c>
      <c r="C17" s="1"/>
      <c r="D17" s="1" t="s">
        <v>16</v>
      </c>
      <c r="E17" s="17"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1" customFormat="1" ht="12.75">
      <c r="A18" s="1" t="s">
        <v>17</v>
      </c>
      <c r="B18" s="10">
        <v>1</v>
      </c>
      <c r="C18" s="1"/>
      <c r="D18" s="1" t="s">
        <v>18</v>
      </c>
      <c r="E18" s="17">
        <v>0.2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1" customFormat="1" ht="12.75">
      <c r="A19" s="1" t="s">
        <v>19</v>
      </c>
      <c r="B19" s="17">
        <v>0.75</v>
      </c>
      <c r="C19" s="1"/>
      <c r="D19" s="1" t="s">
        <v>20</v>
      </c>
      <c r="E19" s="17">
        <v>0.6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1" customFormat="1" ht="12.75">
      <c r="A20" s="1" t="s">
        <v>21</v>
      </c>
      <c r="B20" s="17">
        <v>0.25</v>
      </c>
      <c r="C20" s="1"/>
      <c r="D20" s="1" t="s">
        <v>22</v>
      </c>
      <c r="E20" s="18">
        <v>110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5:26" s="1" customFormat="1" ht="12.75"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6:26" s="1" customFormat="1" ht="12.75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6:26" s="1" customFormat="1" ht="12.75"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6:26" s="1" customFormat="1" ht="12.75"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6:26" s="1" customFormat="1" ht="12.75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1" customFormat="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1" customFormat="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1" customFormat="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1" customFormat="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1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1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1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</sheetData>
  <mergeCells count="3">
    <mergeCell ref="A1:E1"/>
    <mergeCell ref="A2:E2"/>
    <mergeCell ref="A3:E3"/>
  </mergeCells>
  <printOptions horizontalCentered="1"/>
  <pageMargins left="0.47222222222222227" right="0.47222222222222227" top="0.5902777777777778" bottom="0.5902777777777778" header="0.11805555555555557" footer="0.11805555555555557"/>
  <pageSetup firstPageNumber="1" useFirstPageNumber="1" fitToHeight="0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 topLeftCell="A1">
      <selection activeCell="A1" sqref="A1"/>
    </sheetView>
  </sheetViews>
  <sheetFormatPr defaultColWidth="9.00390625" defaultRowHeight="12.75"/>
  <cols>
    <col min="1" max="3" width="9.00390625" style="1" customWidth="1"/>
    <col min="4" max="4" width="10.75390625" style="1" customWidth="1"/>
    <col min="5" max="5" width="11.00390625" style="1" customWidth="1"/>
    <col min="6" max="6" width="10.75390625" style="1" customWidth="1"/>
    <col min="7" max="7" width="11.125" style="1" customWidth="1"/>
    <col min="8" max="8" width="11.00390625" style="1" customWidth="1"/>
    <col min="9" max="9" width="13.875" style="1" customWidth="1"/>
    <col min="10" max="256" width="9.00390625" style="1" customWidth="1"/>
  </cols>
  <sheetData>
    <row r="1" spans="1:8" s="1" customFormat="1" ht="24.75">
      <c r="A1" s="23" t="str">
        <f>Infrastruktura!A19</f>
        <v>Typ místnosti</v>
      </c>
      <c r="B1" s="23" t="str">
        <f>Infrastruktura!B19</f>
        <v>Popis</v>
      </c>
      <c r="C1" s="23" t="str">
        <f>Infrastruktura!C19</f>
        <v>Klíč</v>
      </c>
      <c r="D1" s="23" t="str">
        <f>Infrastruktura!D19</f>
        <v>Stáří</v>
      </c>
      <c r="E1" s="23" t="str">
        <f>Infrastruktura!E19</f>
        <v>Počáteční počet</v>
      </c>
      <c r="F1" s="23" t="str">
        <f>Infrastruktura!F19</f>
        <v>Koncový počet</v>
      </c>
      <c r="G1" s="23" t="str">
        <f>Infrastruktura!G19</f>
        <v>Nárůst</v>
      </c>
      <c r="H1" s="23" t="str">
        <f>Infrastruktura!H19</f>
        <v>Předpokládané výdaje</v>
      </c>
    </row>
    <row r="2" s="1" customFormat="1" ht="12.75">
      <c r="C2" s="1" t="str">
        <f>Infrastruktura!A7</f>
        <v>I01</v>
      </c>
    </row>
    <row r="3" spans="1:9" s="1" customFormat="1" ht="24.75">
      <c r="A3" s="23" t="str">
        <f aca="true" t="shared" si="0" ref="A3:H3">A1</f>
        <v>Typ místnosti</v>
      </c>
      <c r="B3" s="23" t="str">
        <f t="shared" si="0"/>
        <v>Popis</v>
      </c>
      <c r="C3" s="23" t="str">
        <f t="shared" si="0"/>
        <v>Klíč</v>
      </c>
      <c r="D3" s="23" t="str">
        <f t="shared" si="0"/>
        <v>Stáří</v>
      </c>
      <c r="E3" s="23" t="str">
        <f t="shared" si="0"/>
        <v>Počáteční počet</v>
      </c>
      <c r="F3" s="23" t="str">
        <f t="shared" si="0"/>
        <v>Koncový počet</v>
      </c>
      <c r="G3" s="23" t="str">
        <f t="shared" si="0"/>
        <v>Nárůst</v>
      </c>
      <c r="H3" s="23" t="str">
        <f t="shared" si="0"/>
        <v>Předpokládané výdaje</v>
      </c>
      <c r="I3" s="23"/>
    </row>
    <row r="4" s="1" customFormat="1" ht="12.75">
      <c r="C4" s="1" t="str">
        <f>Infrastruktura!A8</f>
        <v>I02</v>
      </c>
    </row>
    <row r="5" spans="1:8" s="1" customFormat="1" ht="24.75">
      <c r="A5" s="23" t="str">
        <f aca="true" t="shared" si="1" ref="A5:H5">A1</f>
        <v>Typ místnosti</v>
      </c>
      <c r="B5" s="23" t="str">
        <f t="shared" si="1"/>
        <v>Popis</v>
      </c>
      <c r="C5" s="23" t="str">
        <f t="shared" si="1"/>
        <v>Klíč</v>
      </c>
      <c r="D5" s="23" t="str">
        <f t="shared" si="1"/>
        <v>Stáří</v>
      </c>
      <c r="E5" s="23" t="str">
        <f t="shared" si="1"/>
        <v>Počáteční počet</v>
      </c>
      <c r="F5" s="23" t="str">
        <f t="shared" si="1"/>
        <v>Koncový počet</v>
      </c>
      <c r="G5" s="23" t="str">
        <f t="shared" si="1"/>
        <v>Nárůst</v>
      </c>
      <c r="H5" s="23" t="str">
        <f t="shared" si="1"/>
        <v>Předpokládané výdaje</v>
      </c>
    </row>
    <row r="6" s="1" customFormat="1" ht="12.75">
      <c r="C6" s="1" t="str">
        <f>Infrastruktura!A9</f>
        <v>I03</v>
      </c>
    </row>
    <row r="7" spans="1:8" s="1" customFormat="1" ht="24.75">
      <c r="A7" s="23" t="str">
        <f aca="true" t="shared" si="2" ref="A7:H7">A1</f>
        <v>Typ místnosti</v>
      </c>
      <c r="B7" s="23" t="str">
        <f t="shared" si="2"/>
        <v>Popis</v>
      </c>
      <c r="C7" s="23" t="str">
        <f t="shared" si="2"/>
        <v>Klíč</v>
      </c>
      <c r="D7" s="23" t="str">
        <f t="shared" si="2"/>
        <v>Stáří</v>
      </c>
      <c r="E7" s="23" t="str">
        <f t="shared" si="2"/>
        <v>Počáteční počet</v>
      </c>
      <c r="F7" s="23" t="str">
        <f t="shared" si="2"/>
        <v>Koncový počet</v>
      </c>
      <c r="G7" s="23" t="str">
        <f t="shared" si="2"/>
        <v>Nárůst</v>
      </c>
      <c r="H7" s="23" t="str">
        <f t="shared" si="2"/>
        <v>Předpokládané výdaje</v>
      </c>
    </row>
    <row r="8" s="1" customFormat="1" ht="12.75">
      <c r="C8" s="1" t="str">
        <f>Infrastruktura!A10</f>
        <v>I04</v>
      </c>
    </row>
    <row r="9" spans="1:8" s="1" customFormat="1" ht="24.75">
      <c r="A9" s="23" t="str">
        <f aca="true" t="shared" si="3" ref="A9:H9">A1</f>
        <v>Typ místnosti</v>
      </c>
      <c r="B9" s="23" t="str">
        <f t="shared" si="3"/>
        <v>Popis</v>
      </c>
      <c r="C9" s="23" t="str">
        <f t="shared" si="3"/>
        <v>Klíč</v>
      </c>
      <c r="D9" s="23" t="str">
        <f t="shared" si="3"/>
        <v>Stáří</v>
      </c>
      <c r="E9" s="23" t="str">
        <f t="shared" si="3"/>
        <v>Počáteční počet</v>
      </c>
      <c r="F9" s="23" t="str">
        <f t="shared" si="3"/>
        <v>Koncový počet</v>
      </c>
      <c r="G9" s="23" t="str">
        <f t="shared" si="3"/>
        <v>Nárůst</v>
      </c>
      <c r="H9" s="23" t="str">
        <f t="shared" si="3"/>
        <v>Předpokládané výdaje</v>
      </c>
    </row>
    <row r="10" s="1" customFormat="1" ht="12.75">
      <c r="C10" s="1" t="str">
        <f>Infrastruktura!A11</f>
        <v>I05</v>
      </c>
    </row>
    <row r="11" spans="1:8" s="1" customFormat="1" ht="24.75">
      <c r="A11" s="23" t="str">
        <f aca="true" t="shared" si="4" ref="A11:H11">A1</f>
        <v>Typ místnosti</v>
      </c>
      <c r="B11" s="23" t="str">
        <f t="shared" si="4"/>
        <v>Popis</v>
      </c>
      <c r="C11" s="23" t="str">
        <f t="shared" si="4"/>
        <v>Klíč</v>
      </c>
      <c r="D11" s="23" t="str">
        <f t="shared" si="4"/>
        <v>Stáří</v>
      </c>
      <c r="E11" s="23" t="str">
        <f t="shared" si="4"/>
        <v>Počáteční počet</v>
      </c>
      <c r="F11" s="23" t="str">
        <f t="shared" si="4"/>
        <v>Koncový počet</v>
      </c>
      <c r="G11" s="23" t="str">
        <f t="shared" si="4"/>
        <v>Nárůst</v>
      </c>
      <c r="H11" s="23" t="str">
        <f t="shared" si="4"/>
        <v>Předpokládané výdaje</v>
      </c>
    </row>
    <row r="12" s="1" customFormat="1" ht="12.75">
      <c r="C12" s="1" t="str">
        <f>Infrastruktura!A12</f>
        <v>I06</v>
      </c>
    </row>
    <row r="13" spans="1:8" s="1" customFormat="1" ht="24.75">
      <c r="A13" s="23" t="str">
        <f aca="true" t="shared" si="5" ref="A13:H13">A1</f>
        <v>Typ místnosti</v>
      </c>
      <c r="B13" s="23" t="str">
        <f t="shared" si="5"/>
        <v>Popis</v>
      </c>
      <c r="C13" s="23" t="str">
        <f t="shared" si="5"/>
        <v>Klíč</v>
      </c>
      <c r="D13" s="23" t="str">
        <f t="shared" si="5"/>
        <v>Stáří</v>
      </c>
      <c r="E13" s="23" t="str">
        <f t="shared" si="5"/>
        <v>Počáteční počet</v>
      </c>
      <c r="F13" s="23" t="str">
        <f t="shared" si="5"/>
        <v>Koncový počet</v>
      </c>
      <c r="G13" s="23" t="str">
        <f t="shared" si="5"/>
        <v>Nárůst</v>
      </c>
      <c r="H13" s="23" t="str">
        <f t="shared" si="5"/>
        <v>Předpokládané výdaje</v>
      </c>
    </row>
    <row r="14" s="1" customFormat="1" ht="12.75">
      <c r="C14" s="1" t="str">
        <f>Infrastruktura!A13</f>
        <v>I07</v>
      </c>
    </row>
    <row r="15" spans="1:8" s="1" customFormat="1" ht="24.75">
      <c r="A15" s="23" t="str">
        <f aca="true" t="shared" si="6" ref="A15:H15">A1</f>
        <v>Typ místnosti</v>
      </c>
      <c r="B15" s="23" t="str">
        <f t="shared" si="6"/>
        <v>Popis</v>
      </c>
      <c r="C15" s="23" t="str">
        <f t="shared" si="6"/>
        <v>Klíč</v>
      </c>
      <c r="D15" s="23" t="str">
        <f t="shared" si="6"/>
        <v>Stáří</v>
      </c>
      <c r="E15" s="23" t="str">
        <f t="shared" si="6"/>
        <v>Počáteční počet</v>
      </c>
      <c r="F15" s="23" t="str">
        <f t="shared" si="6"/>
        <v>Koncový počet</v>
      </c>
      <c r="G15" s="23" t="str">
        <f t="shared" si="6"/>
        <v>Nárůst</v>
      </c>
      <c r="H15" s="23" t="str">
        <f t="shared" si="6"/>
        <v>Předpokládané výdaje</v>
      </c>
    </row>
    <row r="16" s="1" customFormat="1" ht="12.75">
      <c r="C16" s="1" t="str">
        <f>Infrastruktura!A14</f>
        <v>I08</v>
      </c>
    </row>
    <row r="17" spans="1:8" s="1" customFormat="1" ht="24.75">
      <c r="A17" s="23" t="str">
        <f aca="true" t="shared" si="7" ref="A17:H17">A1</f>
        <v>Typ místnosti</v>
      </c>
      <c r="B17" s="23" t="str">
        <f t="shared" si="7"/>
        <v>Popis</v>
      </c>
      <c r="C17" s="23" t="str">
        <f t="shared" si="7"/>
        <v>Klíč</v>
      </c>
      <c r="D17" s="23" t="str">
        <f t="shared" si="7"/>
        <v>Stáří</v>
      </c>
      <c r="E17" s="23" t="str">
        <f t="shared" si="7"/>
        <v>Počáteční počet</v>
      </c>
      <c r="F17" s="23" t="str">
        <f t="shared" si="7"/>
        <v>Koncový počet</v>
      </c>
      <c r="G17" s="23" t="str">
        <f t="shared" si="7"/>
        <v>Nárůst</v>
      </c>
      <c r="H17" s="23" t="str">
        <f t="shared" si="7"/>
        <v>Předpokládané výdaje</v>
      </c>
    </row>
    <row r="18" s="1" customFormat="1" ht="12.75">
      <c r="C18" s="1" t="str">
        <f>Infrastruktura!A15</f>
        <v>I09</v>
      </c>
    </row>
    <row r="19" spans="1:8" s="1" customFormat="1" ht="24.75">
      <c r="A19" s="23" t="str">
        <f aca="true" t="shared" si="8" ref="A19:H19">A1</f>
        <v>Typ místnosti</v>
      </c>
      <c r="B19" s="23" t="str">
        <f t="shared" si="8"/>
        <v>Popis</v>
      </c>
      <c r="C19" s="23" t="str">
        <f t="shared" si="8"/>
        <v>Klíč</v>
      </c>
      <c r="D19" s="23" t="str">
        <f t="shared" si="8"/>
        <v>Stáří</v>
      </c>
      <c r="E19" s="23" t="str">
        <f t="shared" si="8"/>
        <v>Počáteční počet</v>
      </c>
      <c r="F19" s="23" t="str">
        <f t="shared" si="8"/>
        <v>Koncový počet</v>
      </c>
      <c r="G19" s="23" t="str">
        <f t="shared" si="8"/>
        <v>Nárůst</v>
      </c>
      <c r="H19" s="23" t="str">
        <f t="shared" si="8"/>
        <v>Předpokládané výdaje</v>
      </c>
    </row>
    <row r="20" s="1" customFormat="1" ht="12.75">
      <c r="C20" s="1" t="str">
        <f>Infrastruktura!A16</f>
        <v>I10</v>
      </c>
    </row>
  </sheetData>
  <sheetProtection sheet="1" objects="1" scenarios="1"/>
  <printOptions horizontalCentered="1"/>
  <pageMargins left="0.47222222222222227" right="0.47222222222222227" top="0.9840277777777778" bottom="0.5902777777777778" header="0.09861111111111112" footer="0.09861111111111112"/>
  <pageSetup fitToHeight="0" horizontalDpi="300" verticalDpi="300" orientation="landscape" paperSize="9"/>
  <headerFooter alignWithMargins="0">
    <oddFooter>&amp;L&amp;"Times New Roman,obyčejné"&amp;12Vytvořeno v roce 2004 v rámci projektu ADMIN&amp;R&amp;"Times New Roman,obyčejné"&amp;12Verze 0.2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showGridLines="0" workbookViewId="0" topLeftCell="A1">
      <selection activeCell="A1" sqref="A1"/>
    </sheetView>
  </sheetViews>
  <sheetFormatPr defaultColWidth="9.00390625" defaultRowHeight="12.75"/>
  <cols>
    <col min="1" max="256" width="11.75390625" style="1" customWidth="1"/>
  </cols>
  <sheetData>
    <row r="1" s="1" customFormat="1" ht="12.75">
      <c r="A1" s="1" t="s">
        <v>361</v>
      </c>
    </row>
    <row r="2" spans="1:2" s="1" customFormat="1" ht="12.75">
      <c r="A2" s="1" t="s">
        <v>362</v>
      </c>
      <c r="B2" s="1" t="s">
        <v>363</v>
      </c>
    </row>
    <row r="3" spans="1:2" s="1" customFormat="1" ht="12.75">
      <c r="A3" s="1" t="s">
        <v>364</v>
      </c>
      <c r="B3" s="1" t="s">
        <v>365</v>
      </c>
    </row>
  </sheetData>
  <printOptions horizontalCentered="1"/>
  <pageMargins left="0.47222222222222227" right="0.47222222222222227" top="0.9840277777777778" bottom="0.5902777777777778" header="0.09861111111111112" footer="0.09861111111111112"/>
  <pageSetup fitToHeight="0" horizontalDpi="300" verticalDpi="300" orientation="landscape" paperSize="9"/>
  <headerFooter alignWithMargins="0">
    <oddFooter>&amp;L&amp;"Times New Roman,obyčejné"&amp;12Vytvořeno v roce 2004 v rámci projektu ADMIN&amp;R&amp;"Times New Roman,obyčejné"&amp;12Verze 0.2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80"/>
  <sheetViews>
    <sheetView showGridLines="0" workbookViewId="0" topLeftCell="A1">
      <selection activeCell="A1" sqref="A1"/>
    </sheetView>
  </sheetViews>
  <sheetFormatPr defaultColWidth="9.00390625" defaultRowHeight="12.75"/>
  <cols>
    <col min="1" max="3" width="9.00390625" style="1" customWidth="1"/>
    <col min="4" max="4" width="10.75390625" style="1" customWidth="1"/>
    <col min="5" max="5" width="11.00390625" style="1" customWidth="1"/>
    <col min="6" max="6" width="10.75390625" style="1" customWidth="1"/>
    <col min="7" max="7" width="11.125" style="1" customWidth="1"/>
    <col min="8" max="8" width="11.00390625" style="1" customWidth="1"/>
    <col min="9" max="9" width="13.875" style="1" customWidth="1"/>
    <col min="10" max="256" width="9.00390625" style="1" customWidth="1"/>
  </cols>
  <sheetData>
    <row r="1" spans="1:9" s="1" customFormat="1" ht="36.75">
      <c r="A1" s="23" t="str">
        <f>'Software a  Informační zdroje'!A19</f>
        <v>Typ místnosti</v>
      </c>
      <c r="B1" s="23" t="str">
        <f>'Software a  Informační zdroje'!B19</f>
        <v>Popis</v>
      </c>
      <c r="C1" s="23" t="str">
        <f>'Software a  Informační zdroje'!C19</f>
        <v>Klíč</v>
      </c>
      <c r="D1" s="23" t="str">
        <f>'Software a  Informační zdroje'!D19</f>
        <v>Počáteční dostupnost pro žáky</v>
      </c>
      <c r="E1" s="23" t="str">
        <f>'Software a  Informační zdroje'!E19</f>
        <v>Počáteční dostupnost pro učitele</v>
      </c>
      <c r="F1" s="23" t="str">
        <f>'Software a  Informační zdroje'!F19</f>
        <v>Koncová dostupnost pro žáky</v>
      </c>
      <c r="G1" s="23" t="str">
        <f>'Software a  Informační zdroje'!G19</f>
        <v>Koncová dostupnost pro učitele</v>
      </c>
      <c r="H1" s="23" t="str">
        <f>'Software a  Informační zdroje'!H19</f>
        <v>Změna</v>
      </c>
      <c r="I1" s="23" t="str">
        <f>'Software a  Informační zdroje'!I19</f>
        <v>Předpokládané výdaje</v>
      </c>
    </row>
    <row r="2" spans="3:4" s="1" customFormat="1" ht="12.75">
      <c r="C2" s="103" t="str">
        <f>'Software a  Informační zdroje'!$A$7</f>
        <v>S01</v>
      </c>
      <c r="D2" s="103">
        <v>0</v>
      </c>
    </row>
    <row r="3" spans="1:9" s="1" customFormat="1" ht="39.75" customHeight="1">
      <c r="A3" s="23" t="str">
        <f aca="true" t="shared" si="0" ref="A3:I3">A1</f>
        <v>Typ místnosti</v>
      </c>
      <c r="B3" s="23" t="str">
        <f t="shared" si="0"/>
        <v>Popis</v>
      </c>
      <c r="C3" s="23" t="str">
        <f t="shared" si="0"/>
        <v>Klíč</v>
      </c>
      <c r="D3" s="23" t="str">
        <f t="shared" si="0"/>
        <v>Počáteční dostupnost pro žáky</v>
      </c>
      <c r="E3" s="23" t="str">
        <f t="shared" si="0"/>
        <v>Počáteční dostupnost pro učitele</v>
      </c>
      <c r="F3" s="23" t="str">
        <f t="shared" si="0"/>
        <v>Koncová dostupnost pro žáky</v>
      </c>
      <c r="G3" s="23" t="str">
        <f t="shared" si="0"/>
        <v>Koncová dostupnost pro učitele</v>
      </c>
      <c r="H3" s="23" t="str">
        <f t="shared" si="0"/>
        <v>Změna</v>
      </c>
      <c r="I3" s="23" t="str">
        <f t="shared" si="0"/>
        <v>Předpokládané výdaje</v>
      </c>
    </row>
    <row r="4" spans="3:5" s="1" customFormat="1" ht="12.75">
      <c r="C4" s="103" t="str">
        <f aca="true" t="shared" si="1" ref="C4:C9">C2</f>
        <v>S01</v>
      </c>
      <c r="D4" s="1"/>
      <c r="E4" s="1">
        <v>0</v>
      </c>
    </row>
    <row r="5" spans="1:9" s="1" customFormat="1" ht="36.75" customHeight="1">
      <c r="A5" s="23" t="str">
        <f>A3</f>
        <v>Typ místnosti</v>
      </c>
      <c r="B5" s="23" t="str">
        <f>B3</f>
        <v>Popis</v>
      </c>
      <c r="C5" s="23" t="str">
        <f t="shared" si="1"/>
        <v>Klíč</v>
      </c>
      <c r="D5" s="23" t="str">
        <f aca="true" t="shared" si="2" ref="D5:I5">D3</f>
        <v>Počáteční dostupnost pro žáky</v>
      </c>
      <c r="E5" s="23" t="str">
        <f t="shared" si="2"/>
        <v>Počáteční dostupnost pro učitele</v>
      </c>
      <c r="F5" s="23" t="str">
        <f t="shared" si="2"/>
        <v>Koncová dostupnost pro žáky</v>
      </c>
      <c r="G5" s="23" t="str">
        <f t="shared" si="2"/>
        <v>Koncová dostupnost pro učitele</v>
      </c>
      <c r="H5" s="23" t="str">
        <f t="shared" si="2"/>
        <v>Změna</v>
      </c>
      <c r="I5" s="23" t="str">
        <f t="shared" si="2"/>
        <v>Předpokládané výdaje</v>
      </c>
    </row>
    <row r="6" spans="3:6" s="1" customFormat="1" ht="12.75">
      <c r="C6" s="103" t="str">
        <f t="shared" si="1"/>
        <v>S01</v>
      </c>
      <c r="F6" s="1">
        <v>0</v>
      </c>
    </row>
    <row r="7" spans="1:9" s="1" customFormat="1" ht="35.25" customHeight="1">
      <c r="A7" s="23" t="str">
        <f>A5</f>
        <v>Typ místnosti</v>
      </c>
      <c r="B7" s="23" t="str">
        <f>B5</f>
        <v>Popis</v>
      </c>
      <c r="C7" s="23" t="str">
        <f t="shared" si="1"/>
        <v>Klíč</v>
      </c>
      <c r="D7" s="23" t="str">
        <f aca="true" t="shared" si="3" ref="D7:I7">D5</f>
        <v>Počáteční dostupnost pro žáky</v>
      </c>
      <c r="E7" s="23" t="str">
        <f t="shared" si="3"/>
        <v>Počáteční dostupnost pro učitele</v>
      </c>
      <c r="F7" s="23" t="str">
        <f t="shared" si="3"/>
        <v>Koncová dostupnost pro žáky</v>
      </c>
      <c r="G7" s="23" t="str">
        <f t="shared" si="3"/>
        <v>Koncová dostupnost pro učitele</v>
      </c>
      <c r="H7" s="23" t="str">
        <f t="shared" si="3"/>
        <v>Změna</v>
      </c>
      <c r="I7" s="23" t="str">
        <f t="shared" si="3"/>
        <v>Předpokládané výdaje</v>
      </c>
    </row>
    <row r="8" spans="3:7" s="1" customFormat="1" ht="12.75">
      <c r="C8" s="103" t="str">
        <f t="shared" si="1"/>
        <v>S01</v>
      </c>
      <c r="G8" s="1">
        <v>0</v>
      </c>
    </row>
    <row r="9" spans="1:9" s="1" customFormat="1" ht="35.25" customHeight="1">
      <c r="A9" s="23" t="str">
        <f>A7</f>
        <v>Typ místnosti</v>
      </c>
      <c r="B9" s="23" t="str">
        <f>B7</f>
        <v>Popis</v>
      </c>
      <c r="C9" s="23" t="str">
        <f t="shared" si="1"/>
        <v>Klíč</v>
      </c>
      <c r="D9" s="23" t="str">
        <f aca="true" t="shared" si="4" ref="D9:I9">D7</f>
        <v>Počáteční dostupnost pro žáky</v>
      </c>
      <c r="E9" s="23" t="str">
        <f t="shared" si="4"/>
        <v>Počáteční dostupnost pro učitele</v>
      </c>
      <c r="F9" s="23" t="str">
        <f t="shared" si="4"/>
        <v>Koncová dostupnost pro žáky</v>
      </c>
      <c r="G9" s="23" t="str">
        <f t="shared" si="4"/>
        <v>Koncová dostupnost pro učitele</v>
      </c>
      <c r="H9" s="23" t="str">
        <f t="shared" si="4"/>
        <v>Změna</v>
      </c>
      <c r="I9" s="23" t="str">
        <f t="shared" si="4"/>
        <v>Předpokládané výdaje</v>
      </c>
    </row>
    <row r="10" spans="3:4" s="1" customFormat="1" ht="12.75">
      <c r="C10" s="103" t="str">
        <f>'Software a  Informační zdroje'!$A$8</f>
        <v>S02</v>
      </c>
      <c r="D10" s="103">
        <v>0</v>
      </c>
    </row>
    <row r="11" spans="1:9" s="1" customFormat="1" ht="39.75" customHeight="1">
      <c r="A11" s="23" t="str">
        <f aca="true" t="shared" si="5" ref="A11:I11">A9</f>
        <v>Typ místnosti</v>
      </c>
      <c r="B11" s="23" t="str">
        <f t="shared" si="5"/>
        <v>Popis</v>
      </c>
      <c r="C11" s="23" t="str">
        <f t="shared" si="5"/>
        <v>Klíč</v>
      </c>
      <c r="D11" s="23" t="str">
        <f t="shared" si="5"/>
        <v>Počáteční dostupnost pro žáky</v>
      </c>
      <c r="E11" s="23" t="str">
        <f t="shared" si="5"/>
        <v>Počáteční dostupnost pro učitele</v>
      </c>
      <c r="F11" s="23" t="str">
        <f t="shared" si="5"/>
        <v>Koncová dostupnost pro žáky</v>
      </c>
      <c r="G11" s="23" t="str">
        <f t="shared" si="5"/>
        <v>Koncová dostupnost pro učitele</v>
      </c>
      <c r="H11" s="23" t="str">
        <f t="shared" si="5"/>
        <v>Změna</v>
      </c>
      <c r="I11" s="23" t="str">
        <f t="shared" si="5"/>
        <v>Předpokládané výdaje</v>
      </c>
    </row>
    <row r="12" spans="3:5" s="1" customFormat="1" ht="12.75">
      <c r="C12" s="103" t="str">
        <f aca="true" t="shared" si="6" ref="C12:C17">C10</f>
        <v>S02</v>
      </c>
      <c r="D12" s="1"/>
      <c r="E12" s="1">
        <v>0</v>
      </c>
    </row>
    <row r="13" spans="1:9" s="1" customFormat="1" ht="36.75" customHeight="1">
      <c r="A13" s="23" t="str">
        <f>A11</f>
        <v>Typ místnosti</v>
      </c>
      <c r="B13" s="23" t="str">
        <f>B11</f>
        <v>Popis</v>
      </c>
      <c r="C13" s="23" t="str">
        <f t="shared" si="6"/>
        <v>Klíč</v>
      </c>
      <c r="D13" s="23" t="str">
        <f aca="true" t="shared" si="7" ref="D13:I13">D11</f>
        <v>Počáteční dostupnost pro žáky</v>
      </c>
      <c r="E13" s="23" t="str">
        <f t="shared" si="7"/>
        <v>Počáteční dostupnost pro učitele</v>
      </c>
      <c r="F13" s="23" t="str">
        <f t="shared" si="7"/>
        <v>Koncová dostupnost pro žáky</v>
      </c>
      <c r="G13" s="23" t="str">
        <f t="shared" si="7"/>
        <v>Koncová dostupnost pro učitele</v>
      </c>
      <c r="H13" s="23" t="str">
        <f t="shared" si="7"/>
        <v>Změna</v>
      </c>
      <c r="I13" s="23" t="str">
        <f t="shared" si="7"/>
        <v>Předpokládané výdaje</v>
      </c>
    </row>
    <row r="14" spans="3:6" s="1" customFormat="1" ht="12.75">
      <c r="C14" s="103" t="str">
        <f t="shared" si="6"/>
        <v>S02</v>
      </c>
      <c r="F14" s="1">
        <v>0</v>
      </c>
    </row>
    <row r="15" spans="1:9" s="1" customFormat="1" ht="35.25" customHeight="1">
      <c r="A15" s="23" t="str">
        <f>A13</f>
        <v>Typ místnosti</v>
      </c>
      <c r="B15" s="23" t="str">
        <f>B13</f>
        <v>Popis</v>
      </c>
      <c r="C15" s="23" t="str">
        <f t="shared" si="6"/>
        <v>Klíč</v>
      </c>
      <c r="D15" s="23" t="str">
        <f aca="true" t="shared" si="8" ref="D15:I15">D13</f>
        <v>Počáteční dostupnost pro žáky</v>
      </c>
      <c r="E15" s="23" t="str">
        <f t="shared" si="8"/>
        <v>Počáteční dostupnost pro učitele</v>
      </c>
      <c r="F15" s="23" t="str">
        <f t="shared" si="8"/>
        <v>Koncová dostupnost pro žáky</v>
      </c>
      <c r="G15" s="23" t="str">
        <f t="shared" si="8"/>
        <v>Koncová dostupnost pro učitele</v>
      </c>
      <c r="H15" s="23" t="str">
        <f t="shared" si="8"/>
        <v>Změna</v>
      </c>
      <c r="I15" s="23" t="str">
        <f t="shared" si="8"/>
        <v>Předpokládané výdaje</v>
      </c>
    </row>
    <row r="16" spans="3:7" s="1" customFormat="1" ht="12.75">
      <c r="C16" s="103" t="str">
        <f t="shared" si="6"/>
        <v>S02</v>
      </c>
      <c r="G16" s="1">
        <v>0</v>
      </c>
    </row>
    <row r="17" spans="1:9" s="1" customFormat="1" ht="35.25" customHeight="1">
      <c r="A17" s="23" t="str">
        <f>A15</f>
        <v>Typ místnosti</v>
      </c>
      <c r="B17" s="23" t="str">
        <f>B15</f>
        <v>Popis</v>
      </c>
      <c r="C17" s="23" t="str">
        <f t="shared" si="6"/>
        <v>Klíč</v>
      </c>
      <c r="D17" s="23" t="str">
        <f aca="true" t="shared" si="9" ref="D17:I17">D15</f>
        <v>Počáteční dostupnost pro žáky</v>
      </c>
      <c r="E17" s="23" t="str">
        <f t="shared" si="9"/>
        <v>Počáteční dostupnost pro učitele</v>
      </c>
      <c r="F17" s="23" t="str">
        <f t="shared" si="9"/>
        <v>Koncová dostupnost pro žáky</v>
      </c>
      <c r="G17" s="23" t="str">
        <f t="shared" si="9"/>
        <v>Koncová dostupnost pro učitele</v>
      </c>
      <c r="H17" s="23" t="str">
        <f t="shared" si="9"/>
        <v>Změna</v>
      </c>
      <c r="I17" s="23" t="str">
        <f t="shared" si="9"/>
        <v>Předpokládané výdaje</v>
      </c>
    </row>
    <row r="18" spans="3:4" s="1" customFormat="1" ht="12.75">
      <c r="C18" s="103" t="str">
        <f>'Software a  Informační zdroje'!$A$9</f>
        <v>S03</v>
      </c>
      <c r="D18" s="103">
        <v>0</v>
      </c>
    </row>
    <row r="19" spans="1:9" s="1" customFormat="1" ht="39.75" customHeight="1">
      <c r="A19" s="23" t="str">
        <f aca="true" t="shared" si="10" ref="A19:I19">A17</f>
        <v>Typ místnosti</v>
      </c>
      <c r="B19" s="23" t="str">
        <f t="shared" si="10"/>
        <v>Popis</v>
      </c>
      <c r="C19" s="23" t="str">
        <f t="shared" si="10"/>
        <v>Klíč</v>
      </c>
      <c r="D19" s="23" t="str">
        <f t="shared" si="10"/>
        <v>Počáteční dostupnost pro žáky</v>
      </c>
      <c r="E19" s="23" t="str">
        <f t="shared" si="10"/>
        <v>Počáteční dostupnost pro učitele</v>
      </c>
      <c r="F19" s="23" t="str">
        <f t="shared" si="10"/>
        <v>Koncová dostupnost pro žáky</v>
      </c>
      <c r="G19" s="23" t="str">
        <f t="shared" si="10"/>
        <v>Koncová dostupnost pro učitele</v>
      </c>
      <c r="H19" s="23" t="str">
        <f t="shared" si="10"/>
        <v>Změna</v>
      </c>
      <c r="I19" s="23" t="str">
        <f t="shared" si="10"/>
        <v>Předpokládané výdaje</v>
      </c>
    </row>
    <row r="20" spans="3:5" s="1" customFormat="1" ht="12.75">
      <c r="C20" s="103" t="str">
        <f aca="true" t="shared" si="11" ref="C20:C25">C18</f>
        <v>S03</v>
      </c>
      <c r="D20" s="1"/>
      <c r="E20" s="1">
        <v>0</v>
      </c>
    </row>
    <row r="21" spans="1:9" s="1" customFormat="1" ht="36.75" customHeight="1">
      <c r="A21" s="23" t="str">
        <f>A19</f>
        <v>Typ místnosti</v>
      </c>
      <c r="B21" s="23" t="str">
        <f>B19</f>
        <v>Popis</v>
      </c>
      <c r="C21" s="23" t="str">
        <f t="shared" si="11"/>
        <v>Klíč</v>
      </c>
      <c r="D21" s="23" t="str">
        <f aca="true" t="shared" si="12" ref="D21:I21">D19</f>
        <v>Počáteční dostupnost pro žáky</v>
      </c>
      <c r="E21" s="23" t="str">
        <f t="shared" si="12"/>
        <v>Počáteční dostupnost pro učitele</v>
      </c>
      <c r="F21" s="23" t="str">
        <f t="shared" si="12"/>
        <v>Koncová dostupnost pro žáky</v>
      </c>
      <c r="G21" s="23" t="str">
        <f t="shared" si="12"/>
        <v>Koncová dostupnost pro učitele</v>
      </c>
      <c r="H21" s="23" t="str">
        <f t="shared" si="12"/>
        <v>Změna</v>
      </c>
      <c r="I21" s="23" t="str">
        <f t="shared" si="12"/>
        <v>Předpokládané výdaje</v>
      </c>
    </row>
    <row r="22" spans="3:6" s="1" customFormat="1" ht="12.75">
      <c r="C22" s="103" t="str">
        <f t="shared" si="11"/>
        <v>S03</v>
      </c>
      <c r="F22" s="1">
        <v>0</v>
      </c>
    </row>
    <row r="23" spans="1:9" s="1" customFormat="1" ht="35.25" customHeight="1">
      <c r="A23" s="23" t="str">
        <f>A21</f>
        <v>Typ místnosti</v>
      </c>
      <c r="B23" s="23" t="str">
        <f>B21</f>
        <v>Popis</v>
      </c>
      <c r="C23" s="23" t="str">
        <f t="shared" si="11"/>
        <v>Klíč</v>
      </c>
      <c r="D23" s="23" t="str">
        <f aca="true" t="shared" si="13" ref="D23:I23">D21</f>
        <v>Počáteční dostupnost pro žáky</v>
      </c>
      <c r="E23" s="23" t="str">
        <f t="shared" si="13"/>
        <v>Počáteční dostupnost pro učitele</v>
      </c>
      <c r="F23" s="23" t="str">
        <f t="shared" si="13"/>
        <v>Koncová dostupnost pro žáky</v>
      </c>
      <c r="G23" s="23" t="str">
        <f t="shared" si="13"/>
        <v>Koncová dostupnost pro učitele</v>
      </c>
      <c r="H23" s="23" t="str">
        <f t="shared" si="13"/>
        <v>Změna</v>
      </c>
      <c r="I23" s="23" t="str">
        <f t="shared" si="13"/>
        <v>Předpokládané výdaje</v>
      </c>
    </row>
    <row r="24" spans="3:7" s="1" customFormat="1" ht="12.75">
      <c r="C24" s="103" t="str">
        <f t="shared" si="11"/>
        <v>S03</v>
      </c>
      <c r="G24" s="1">
        <v>0</v>
      </c>
    </row>
    <row r="25" spans="1:9" s="1" customFormat="1" ht="35.25" customHeight="1">
      <c r="A25" s="23" t="str">
        <f>A23</f>
        <v>Typ místnosti</v>
      </c>
      <c r="B25" s="23" t="str">
        <f>B23</f>
        <v>Popis</v>
      </c>
      <c r="C25" s="23" t="str">
        <f t="shared" si="11"/>
        <v>Klíč</v>
      </c>
      <c r="D25" s="23" t="str">
        <f aca="true" t="shared" si="14" ref="D25:I25">D23</f>
        <v>Počáteční dostupnost pro žáky</v>
      </c>
      <c r="E25" s="23" t="str">
        <f t="shared" si="14"/>
        <v>Počáteční dostupnost pro učitele</v>
      </c>
      <c r="F25" s="23" t="str">
        <f t="shared" si="14"/>
        <v>Koncová dostupnost pro žáky</v>
      </c>
      <c r="G25" s="23" t="str">
        <f t="shared" si="14"/>
        <v>Koncová dostupnost pro učitele</v>
      </c>
      <c r="H25" s="23" t="str">
        <f t="shared" si="14"/>
        <v>Změna</v>
      </c>
      <c r="I25" s="23" t="str">
        <f t="shared" si="14"/>
        <v>Předpokládané výdaje</v>
      </c>
    </row>
    <row r="26" spans="3:4" s="1" customFormat="1" ht="12.75">
      <c r="C26" s="103" t="str">
        <f>'Software a  Informační zdroje'!$A$10</f>
        <v>S04</v>
      </c>
      <c r="D26" s="103">
        <v>0</v>
      </c>
    </row>
    <row r="27" spans="1:9" s="1" customFormat="1" ht="39.75" customHeight="1">
      <c r="A27" s="23" t="str">
        <f aca="true" t="shared" si="15" ref="A27:I27">A25</f>
        <v>Typ místnosti</v>
      </c>
      <c r="B27" s="23" t="str">
        <f t="shared" si="15"/>
        <v>Popis</v>
      </c>
      <c r="C27" s="23" t="str">
        <f t="shared" si="15"/>
        <v>Klíč</v>
      </c>
      <c r="D27" s="23" t="str">
        <f t="shared" si="15"/>
        <v>Počáteční dostupnost pro žáky</v>
      </c>
      <c r="E27" s="23" t="str">
        <f t="shared" si="15"/>
        <v>Počáteční dostupnost pro učitele</v>
      </c>
      <c r="F27" s="23" t="str">
        <f t="shared" si="15"/>
        <v>Koncová dostupnost pro žáky</v>
      </c>
      <c r="G27" s="23" t="str">
        <f t="shared" si="15"/>
        <v>Koncová dostupnost pro učitele</v>
      </c>
      <c r="H27" s="23" t="str">
        <f t="shared" si="15"/>
        <v>Změna</v>
      </c>
      <c r="I27" s="23" t="str">
        <f t="shared" si="15"/>
        <v>Předpokládané výdaje</v>
      </c>
    </row>
    <row r="28" spans="3:5" s="1" customFormat="1" ht="12.75">
      <c r="C28" s="103" t="str">
        <f aca="true" t="shared" si="16" ref="C28:C33">C26</f>
        <v>S04</v>
      </c>
      <c r="D28" s="1"/>
      <c r="E28" s="1">
        <v>0</v>
      </c>
    </row>
    <row r="29" spans="1:9" s="1" customFormat="1" ht="36.75" customHeight="1">
      <c r="A29" s="23" t="str">
        <f>A27</f>
        <v>Typ místnosti</v>
      </c>
      <c r="B29" s="23" t="str">
        <f>B27</f>
        <v>Popis</v>
      </c>
      <c r="C29" s="23" t="str">
        <f t="shared" si="16"/>
        <v>Klíč</v>
      </c>
      <c r="D29" s="23" t="str">
        <f aca="true" t="shared" si="17" ref="D29:I29">D27</f>
        <v>Počáteční dostupnost pro žáky</v>
      </c>
      <c r="E29" s="23" t="str">
        <f t="shared" si="17"/>
        <v>Počáteční dostupnost pro učitele</v>
      </c>
      <c r="F29" s="23" t="str">
        <f t="shared" si="17"/>
        <v>Koncová dostupnost pro žáky</v>
      </c>
      <c r="G29" s="23" t="str">
        <f t="shared" si="17"/>
        <v>Koncová dostupnost pro učitele</v>
      </c>
      <c r="H29" s="23" t="str">
        <f t="shared" si="17"/>
        <v>Změna</v>
      </c>
      <c r="I29" s="23" t="str">
        <f t="shared" si="17"/>
        <v>Předpokládané výdaje</v>
      </c>
    </row>
    <row r="30" spans="3:6" s="1" customFormat="1" ht="12.75">
      <c r="C30" s="103" t="str">
        <f t="shared" si="16"/>
        <v>S04</v>
      </c>
      <c r="F30" s="1">
        <v>0</v>
      </c>
    </row>
    <row r="31" spans="1:9" s="1" customFormat="1" ht="35.25" customHeight="1">
      <c r="A31" s="23" t="str">
        <f>A29</f>
        <v>Typ místnosti</v>
      </c>
      <c r="B31" s="23" t="str">
        <f>B29</f>
        <v>Popis</v>
      </c>
      <c r="C31" s="23" t="str">
        <f t="shared" si="16"/>
        <v>Klíč</v>
      </c>
      <c r="D31" s="23" t="str">
        <f aca="true" t="shared" si="18" ref="D31:I31">D29</f>
        <v>Počáteční dostupnost pro žáky</v>
      </c>
      <c r="E31" s="23" t="str">
        <f t="shared" si="18"/>
        <v>Počáteční dostupnost pro učitele</v>
      </c>
      <c r="F31" s="23" t="str">
        <f t="shared" si="18"/>
        <v>Koncová dostupnost pro žáky</v>
      </c>
      <c r="G31" s="23" t="str">
        <f t="shared" si="18"/>
        <v>Koncová dostupnost pro učitele</v>
      </c>
      <c r="H31" s="23" t="str">
        <f t="shared" si="18"/>
        <v>Změna</v>
      </c>
      <c r="I31" s="23" t="str">
        <f t="shared" si="18"/>
        <v>Předpokládané výdaje</v>
      </c>
    </row>
    <row r="32" spans="3:7" s="1" customFormat="1" ht="12.75">
      <c r="C32" s="103" t="str">
        <f t="shared" si="16"/>
        <v>S04</v>
      </c>
      <c r="G32" s="1">
        <v>0</v>
      </c>
    </row>
    <row r="33" spans="1:9" s="1" customFormat="1" ht="35.25" customHeight="1">
      <c r="A33" s="23" t="str">
        <f>A31</f>
        <v>Typ místnosti</v>
      </c>
      <c r="B33" s="23" t="str">
        <f>B31</f>
        <v>Popis</v>
      </c>
      <c r="C33" s="23" t="str">
        <f t="shared" si="16"/>
        <v>Klíč</v>
      </c>
      <c r="D33" s="23" t="str">
        <f aca="true" t="shared" si="19" ref="D33:I33">D31</f>
        <v>Počáteční dostupnost pro žáky</v>
      </c>
      <c r="E33" s="23" t="str">
        <f t="shared" si="19"/>
        <v>Počáteční dostupnost pro učitele</v>
      </c>
      <c r="F33" s="23" t="str">
        <f t="shared" si="19"/>
        <v>Koncová dostupnost pro žáky</v>
      </c>
      <c r="G33" s="23" t="str">
        <f t="shared" si="19"/>
        <v>Koncová dostupnost pro učitele</v>
      </c>
      <c r="H33" s="23" t="str">
        <f t="shared" si="19"/>
        <v>Změna</v>
      </c>
      <c r="I33" s="23" t="str">
        <f t="shared" si="19"/>
        <v>Předpokládané výdaje</v>
      </c>
    </row>
    <row r="34" spans="3:4" s="1" customFormat="1" ht="12.75">
      <c r="C34" s="103" t="str">
        <f>'Software a  Informační zdroje'!$A$11</f>
        <v>S05</v>
      </c>
      <c r="D34" s="103">
        <v>0</v>
      </c>
    </row>
    <row r="35" spans="1:9" s="1" customFormat="1" ht="39.75" customHeight="1">
      <c r="A35" s="23" t="str">
        <f aca="true" t="shared" si="20" ref="A35:I35">A33</f>
        <v>Typ místnosti</v>
      </c>
      <c r="B35" s="23" t="str">
        <f t="shared" si="20"/>
        <v>Popis</v>
      </c>
      <c r="C35" s="23" t="str">
        <f t="shared" si="20"/>
        <v>Klíč</v>
      </c>
      <c r="D35" s="23" t="str">
        <f t="shared" si="20"/>
        <v>Počáteční dostupnost pro žáky</v>
      </c>
      <c r="E35" s="23" t="str">
        <f t="shared" si="20"/>
        <v>Počáteční dostupnost pro učitele</v>
      </c>
      <c r="F35" s="23" t="str">
        <f t="shared" si="20"/>
        <v>Koncová dostupnost pro žáky</v>
      </c>
      <c r="G35" s="23" t="str">
        <f t="shared" si="20"/>
        <v>Koncová dostupnost pro učitele</v>
      </c>
      <c r="H35" s="23" t="str">
        <f t="shared" si="20"/>
        <v>Změna</v>
      </c>
      <c r="I35" s="23" t="str">
        <f t="shared" si="20"/>
        <v>Předpokládané výdaje</v>
      </c>
    </row>
    <row r="36" spans="3:5" s="1" customFormat="1" ht="12.75">
      <c r="C36" s="103" t="str">
        <f aca="true" t="shared" si="21" ref="C36:C41">C34</f>
        <v>S05</v>
      </c>
      <c r="D36" s="1"/>
      <c r="E36" s="1">
        <v>0</v>
      </c>
    </row>
    <row r="37" spans="1:9" s="1" customFormat="1" ht="36.75" customHeight="1">
      <c r="A37" s="23" t="str">
        <f>A35</f>
        <v>Typ místnosti</v>
      </c>
      <c r="B37" s="23" t="str">
        <f>B35</f>
        <v>Popis</v>
      </c>
      <c r="C37" s="23" t="str">
        <f t="shared" si="21"/>
        <v>Klíč</v>
      </c>
      <c r="D37" s="23" t="str">
        <f aca="true" t="shared" si="22" ref="D37:I37">D35</f>
        <v>Počáteční dostupnost pro žáky</v>
      </c>
      <c r="E37" s="23" t="str">
        <f t="shared" si="22"/>
        <v>Počáteční dostupnost pro učitele</v>
      </c>
      <c r="F37" s="23" t="str">
        <f t="shared" si="22"/>
        <v>Koncová dostupnost pro žáky</v>
      </c>
      <c r="G37" s="23" t="str">
        <f t="shared" si="22"/>
        <v>Koncová dostupnost pro učitele</v>
      </c>
      <c r="H37" s="23" t="str">
        <f t="shared" si="22"/>
        <v>Změna</v>
      </c>
      <c r="I37" s="23" t="str">
        <f t="shared" si="22"/>
        <v>Předpokládané výdaje</v>
      </c>
    </row>
    <row r="38" spans="3:6" s="1" customFormat="1" ht="12.75">
      <c r="C38" s="103" t="str">
        <f t="shared" si="21"/>
        <v>S05</v>
      </c>
      <c r="F38" s="1">
        <v>0</v>
      </c>
    </row>
    <row r="39" spans="1:9" s="1" customFormat="1" ht="35.25" customHeight="1">
      <c r="A39" s="23" t="str">
        <f>A37</f>
        <v>Typ místnosti</v>
      </c>
      <c r="B39" s="23" t="str">
        <f>B37</f>
        <v>Popis</v>
      </c>
      <c r="C39" s="23" t="str">
        <f t="shared" si="21"/>
        <v>Klíč</v>
      </c>
      <c r="D39" s="23" t="str">
        <f aca="true" t="shared" si="23" ref="D39:I39">D37</f>
        <v>Počáteční dostupnost pro žáky</v>
      </c>
      <c r="E39" s="23" t="str">
        <f t="shared" si="23"/>
        <v>Počáteční dostupnost pro učitele</v>
      </c>
      <c r="F39" s="23" t="str">
        <f t="shared" si="23"/>
        <v>Koncová dostupnost pro žáky</v>
      </c>
      <c r="G39" s="23" t="str">
        <f t="shared" si="23"/>
        <v>Koncová dostupnost pro učitele</v>
      </c>
      <c r="H39" s="23" t="str">
        <f t="shared" si="23"/>
        <v>Změna</v>
      </c>
      <c r="I39" s="23" t="str">
        <f t="shared" si="23"/>
        <v>Předpokládané výdaje</v>
      </c>
    </row>
    <row r="40" spans="3:7" s="1" customFormat="1" ht="12.75">
      <c r="C40" s="103" t="str">
        <f t="shared" si="21"/>
        <v>S05</v>
      </c>
      <c r="G40" s="1">
        <v>0</v>
      </c>
    </row>
    <row r="41" spans="1:9" s="1" customFormat="1" ht="35.25" customHeight="1">
      <c r="A41" s="23" t="str">
        <f>A39</f>
        <v>Typ místnosti</v>
      </c>
      <c r="B41" s="23" t="str">
        <f>B39</f>
        <v>Popis</v>
      </c>
      <c r="C41" s="23" t="str">
        <f t="shared" si="21"/>
        <v>Klíč</v>
      </c>
      <c r="D41" s="23" t="str">
        <f aca="true" t="shared" si="24" ref="D41:I41">D39</f>
        <v>Počáteční dostupnost pro žáky</v>
      </c>
      <c r="E41" s="23" t="str">
        <f t="shared" si="24"/>
        <v>Počáteční dostupnost pro učitele</v>
      </c>
      <c r="F41" s="23" t="str">
        <f t="shared" si="24"/>
        <v>Koncová dostupnost pro žáky</v>
      </c>
      <c r="G41" s="23" t="str">
        <f t="shared" si="24"/>
        <v>Koncová dostupnost pro učitele</v>
      </c>
      <c r="H41" s="23" t="str">
        <f t="shared" si="24"/>
        <v>Změna</v>
      </c>
      <c r="I41" s="23" t="str">
        <f t="shared" si="24"/>
        <v>Předpokládané výdaje</v>
      </c>
    </row>
    <row r="42" spans="3:4" s="1" customFormat="1" ht="12.75">
      <c r="C42" s="103" t="str">
        <f>'Software a  Informační zdroje'!$A$12</f>
        <v>S06</v>
      </c>
      <c r="D42" s="103">
        <v>0</v>
      </c>
    </row>
    <row r="43" spans="1:9" s="1" customFormat="1" ht="39.75" customHeight="1">
      <c r="A43" s="23" t="str">
        <f aca="true" t="shared" si="25" ref="A43:I43">A41</f>
        <v>Typ místnosti</v>
      </c>
      <c r="B43" s="23" t="str">
        <f t="shared" si="25"/>
        <v>Popis</v>
      </c>
      <c r="C43" s="23" t="str">
        <f t="shared" si="25"/>
        <v>Klíč</v>
      </c>
      <c r="D43" s="23" t="str">
        <f t="shared" si="25"/>
        <v>Počáteční dostupnost pro žáky</v>
      </c>
      <c r="E43" s="23" t="str">
        <f t="shared" si="25"/>
        <v>Počáteční dostupnost pro učitele</v>
      </c>
      <c r="F43" s="23" t="str">
        <f t="shared" si="25"/>
        <v>Koncová dostupnost pro žáky</v>
      </c>
      <c r="G43" s="23" t="str">
        <f t="shared" si="25"/>
        <v>Koncová dostupnost pro učitele</v>
      </c>
      <c r="H43" s="23" t="str">
        <f t="shared" si="25"/>
        <v>Změna</v>
      </c>
      <c r="I43" s="23" t="str">
        <f t="shared" si="25"/>
        <v>Předpokládané výdaje</v>
      </c>
    </row>
    <row r="44" spans="3:5" s="1" customFormat="1" ht="12.75">
      <c r="C44" s="103" t="str">
        <f aca="true" t="shared" si="26" ref="C44:C49">C42</f>
        <v>S06</v>
      </c>
      <c r="D44" s="1"/>
      <c r="E44" s="1">
        <v>0</v>
      </c>
    </row>
    <row r="45" spans="1:9" s="1" customFormat="1" ht="36.75" customHeight="1">
      <c r="A45" s="23" t="str">
        <f>A43</f>
        <v>Typ místnosti</v>
      </c>
      <c r="B45" s="23" t="str">
        <f>B43</f>
        <v>Popis</v>
      </c>
      <c r="C45" s="23" t="str">
        <f t="shared" si="26"/>
        <v>Klíč</v>
      </c>
      <c r="D45" s="23" t="str">
        <f aca="true" t="shared" si="27" ref="D45:I45">D43</f>
        <v>Počáteční dostupnost pro žáky</v>
      </c>
      <c r="E45" s="23" t="str">
        <f t="shared" si="27"/>
        <v>Počáteční dostupnost pro učitele</v>
      </c>
      <c r="F45" s="23" t="str">
        <f t="shared" si="27"/>
        <v>Koncová dostupnost pro žáky</v>
      </c>
      <c r="G45" s="23" t="str">
        <f t="shared" si="27"/>
        <v>Koncová dostupnost pro učitele</v>
      </c>
      <c r="H45" s="23" t="str">
        <f t="shared" si="27"/>
        <v>Změna</v>
      </c>
      <c r="I45" s="23" t="str">
        <f t="shared" si="27"/>
        <v>Předpokládané výdaje</v>
      </c>
    </row>
    <row r="46" spans="3:6" s="1" customFormat="1" ht="12.75">
      <c r="C46" s="103" t="str">
        <f t="shared" si="26"/>
        <v>S06</v>
      </c>
      <c r="F46" s="1">
        <v>0</v>
      </c>
    </row>
    <row r="47" spans="1:9" s="1" customFormat="1" ht="35.25" customHeight="1">
      <c r="A47" s="23" t="str">
        <f>A45</f>
        <v>Typ místnosti</v>
      </c>
      <c r="B47" s="23" t="str">
        <f>B45</f>
        <v>Popis</v>
      </c>
      <c r="C47" s="23" t="str">
        <f t="shared" si="26"/>
        <v>Klíč</v>
      </c>
      <c r="D47" s="23" t="str">
        <f aca="true" t="shared" si="28" ref="D47:I47">D45</f>
        <v>Počáteční dostupnost pro žáky</v>
      </c>
      <c r="E47" s="23" t="str">
        <f t="shared" si="28"/>
        <v>Počáteční dostupnost pro učitele</v>
      </c>
      <c r="F47" s="23" t="str">
        <f t="shared" si="28"/>
        <v>Koncová dostupnost pro žáky</v>
      </c>
      <c r="G47" s="23" t="str">
        <f t="shared" si="28"/>
        <v>Koncová dostupnost pro učitele</v>
      </c>
      <c r="H47" s="23" t="str">
        <f t="shared" si="28"/>
        <v>Změna</v>
      </c>
      <c r="I47" s="23" t="str">
        <f t="shared" si="28"/>
        <v>Předpokládané výdaje</v>
      </c>
    </row>
    <row r="48" spans="3:7" s="1" customFormat="1" ht="12.75">
      <c r="C48" s="103" t="str">
        <f t="shared" si="26"/>
        <v>S06</v>
      </c>
      <c r="G48" s="1">
        <v>0</v>
      </c>
    </row>
    <row r="49" spans="1:9" s="1" customFormat="1" ht="35.25" customHeight="1">
      <c r="A49" s="23" t="str">
        <f>A47</f>
        <v>Typ místnosti</v>
      </c>
      <c r="B49" s="23" t="str">
        <f>B47</f>
        <v>Popis</v>
      </c>
      <c r="C49" s="23" t="str">
        <f t="shared" si="26"/>
        <v>Klíč</v>
      </c>
      <c r="D49" s="23" t="str">
        <f aca="true" t="shared" si="29" ref="D49:I49">D47</f>
        <v>Počáteční dostupnost pro žáky</v>
      </c>
      <c r="E49" s="23" t="str">
        <f t="shared" si="29"/>
        <v>Počáteční dostupnost pro učitele</v>
      </c>
      <c r="F49" s="23" t="str">
        <f t="shared" si="29"/>
        <v>Koncová dostupnost pro žáky</v>
      </c>
      <c r="G49" s="23" t="str">
        <f t="shared" si="29"/>
        <v>Koncová dostupnost pro učitele</v>
      </c>
      <c r="H49" s="23" t="str">
        <f t="shared" si="29"/>
        <v>Změna</v>
      </c>
      <c r="I49" s="23" t="str">
        <f t="shared" si="29"/>
        <v>Předpokládané výdaje</v>
      </c>
    </row>
    <row r="50" spans="3:4" s="1" customFormat="1" ht="12.75">
      <c r="C50" s="103" t="str">
        <f>'Software a  Informační zdroje'!$A$13</f>
        <v>S07</v>
      </c>
      <c r="D50" s="103">
        <v>0</v>
      </c>
    </row>
    <row r="51" spans="1:9" s="1" customFormat="1" ht="39.75" customHeight="1">
      <c r="A51" s="23" t="str">
        <f aca="true" t="shared" si="30" ref="A51:I51">A49</f>
        <v>Typ místnosti</v>
      </c>
      <c r="B51" s="23" t="str">
        <f t="shared" si="30"/>
        <v>Popis</v>
      </c>
      <c r="C51" s="23" t="str">
        <f t="shared" si="30"/>
        <v>Klíč</v>
      </c>
      <c r="D51" s="23" t="str">
        <f t="shared" si="30"/>
        <v>Počáteční dostupnost pro žáky</v>
      </c>
      <c r="E51" s="23" t="str">
        <f t="shared" si="30"/>
        <v>Počáteční dostupnost pro učitele</v>
      </c>
      <c r="F51" s="23" t="str">
        <f t="shared" si="30"/>
        <v>Koncová dostupnost pro žáky</v>
      </c>
      <c r="G51" s="23" t="str">
        <f t="shared" si="30"/>
        <v>Koncová dostupnost pro učitele</v>
      </c>
      <c r="H51" s="23" t="str">
        <f t="shared" si="30"/>
        <v>Změna</v>
      </c>
      <c r="I51" s="23" t="str">
        <f t="shared" si="30"/>
        <v>Předpokládané výdaje</v>
      </c>
    </row>
    <row r="52" spans="3:5" s="1" customFormat="1" ht="12.75">
      <c r="C52" s="103" t="str">
        <f aca="true" t="shared" si="31" ref="C52:C57">C50</f>
        <v>S07</v>
      </c>
      <c r="D52" s="1"/>
      <c r="E52" s="1">
        <v>0</v>
      </c>
    </row>
    <row r="53" spans="1:9" s="1" customFormat="1" ht="36.75" customHeight="1">
      <c r="A53" s="23" t="str">
        <f>A51</f>
        <v>Typ místnosti</v>
      </c>
      <c r="B53" s="23" t="str">
        <f>B51</f>
        <v>Popis</v>
      </c>
      <c r="C53" s="23" t="str">
        <f t="shared" si="31"/>
        <v>Klíč</v>
      </c>
      <c r="D53" s="23" t="str">
        <f aca="true" t="shared" si="32" ref="D53:I53">D51</f>
        <v>Počáteční dostupnost pro žáky</v>
      </c>
      <c r="E53" s="23" t="str">
        <f t="shared" si="32"/>
        <v>Počáteční dostupnost pro učitele</v>
      </c>
      <c r="F53" s="23" t="str">
        <f t="shared" si="32"/>
        <v>Koncová dostupnost pro žáky</v>
      </c>
      <c r="G53" s="23" t="str">
        <f t="shared" si="32"/>
        <v>Koncová dostupnost pro učitele</v>
      </c>
      <c r="H53" s="23" t="str">
        <f t="shared" si="32"/>
        <v>Změna</v>
      </c>
      <c r="I53" s="23" t="str">
        <f t="shared" si="32"/>
        <v>Předpokládané výdaje</v>
      </c>
    </row>
    <row r="54" spans="3:6" s="1" customFormat="1" ht="12.75">
      <c r="C54" s="103" t="str">
        <f t="shared" si="31"/>
        <v>S07</v>
      </c>
      <c r="F54" s="1">
        <v>0</v>
      </c>
    </row>
    <row r="55" spans="1:9" s="1" customFormat="1" ht="35.25" customHeight="1">
      <c r="A55" s="23" t="str">
        <f>A53</f>
        <v>Typ místnosti</v>
      </c>
      <c r="B55" s="23" t="str">
        <f>B53</f>
        <v>Popis</v>
      </c>
      <c r="C55" s="23" t="str">
        <f t="shared" si="31"/>
        <v>Klíč</v>
      </c>
      <c r="D55" s="23" t="str">
        <f aca="true" t="shared" si="33" ref="D55:I55">D53</f>
        <v>Počáteční dostupnost pro žáky</v>
      </c>
      <c r="E55" s="23" t="str">
        <f t="shared" si="33"/>
        <v>Počáteční dostupnost pro učitele</v>
      </c>
      <c r="F55" s="23" t="str">
        <f t="shared" si="33"/>
        <v>Koncová dostupnost pro žáky</v>
      </c>
      <c r="G55" s="23" t="str">
        <f t="shared" si="33"/>
        <v>Koncová dostupnost pro učitele</v>
      </c>
      <c r="H55" s="23" t="str">
        <f t="shared" si="33"/>
        <v>Změna</v>
      </c>
      <c r="I55" s="23" t="str">
        <f t="shared" si="33"/>
        <v>Předpokládané výdaje</v>
      </c>
    </row>
    <row r="56" spans="3:7" s="1" customFormat="1" ht="12.75">
      <c r="C56" s="103" t="str">
        <f t="shared" si="31"/>
        <v>S07</v>
      </c>
      <c r="G56" s="1">
        <v>0</v>
      </c>
    </row>
    <row r="57" spans="1:9" s="1" customFormat="1" ht="35.25" customHeight="1">
      <c r="A57" s="23" t="str">
        <f>A55</f>
        <v>Typ místnosti</v>
      </c>
      <c r="B57" s="23" t="str">
        <f>B55</f>
        <v>Popis</v>
      </c>
      <c r="C57" s="23" t="str">
        <f t="shared" si="31"/>
        <v>Klíč</v>
      </c>
      <c r="D57" s="23" t="str">
        <f aca="true" t="shared" si="34" ref="D57:I57">D55</f>
        <v>Počáteční dostupnost pro žáky</v>
      </c>
      <c r="E57" s="23" t="str">
        <f t="shared" si="34"/>
        <v>Počáteční dostupnost pro učitele</v>
      </c>
      <c r="F57" s="23" t="str">
        <f t="shared" si="34"/>
        <v>Koncová dostupnost pro žáky</v>
      </c>
      <c r="G57" s="23" t="str">
        <f t="shared" si="34"/>
        <v>Koncová dostupnost pro učitele</v>
      </c>
      <c r="H57" s="23" t="str">
        <f t="shared" si="34"/>
        <v>Změna</v>
      </c>
      <c r="I57" s="23" t="str">
        <f t="shared" si="34"/>
        <v>Předpokládané výdaje</v>
      </c>
    </row>
    <row r="58" spans="3:4" s="1" customFormat="1" ht="12.75">
      <c r="C58" s="103" t="str">
        <f>'Software a  Informační zdroje'!$A$14</f>
        <v>S08</v>
      </c>
      <c r="D58" s="103">
        <v>0</v>
      </c>
    </row>
    <row r="59" spans="1:9" s="1" customFormat="1" ht="39.75" customHeight="1">
      <c r="A59" s="23" t="str">
        <f aca="true" t="shared" si="35" ref="A59:I59">A57</f>
        <v>Typ místnosti</v>
      </c>
      <c r="B59" s="23" t="str">
        <f t="shared" si="35"/>
        <v>Popis</v>
      </c>
      <c r="C59" s="23" t="str">
        <f t="shared" si="35"/>
        <v>Klíč</v>
      </c>
      <c r="D59" s="23" t="str">
        <f t="shared" si="35"/>
        <v>Počáteční dostupnost pro žáky</v>
      </c>
      <c r="E59" s="23" t="str">
        <f t="shared" si="35"/>
        <v>Počáteční dostupnost pro učitele</v>
      </c>
      <c r="F59" s="23" t="str">
        <f t="shared" si="35"/>
        <v>Koncová dostupnost pro žáky</v>
      </c>
      <c r="G59" s="23" t="str">
        <f t="shared" si="35"/>
        <v>Koncová dostupnost pro učitele</v>
      </c>
      <c r="H59" s="23" t="str">
        <f t="shared" si="35"/>
        <v>Změna</v>
      </c>
      <c r="I59" s="23" t="str">
        <f t="shared" si="35"/>
        <v>Předpokládané výdaje</v>
      </c>
    </row>
    <row r="60" spans="3:5" s="1" customFormat="1" ht="12.75">
      <c r="C60" s="103" t="str">
        <f aca="true" t="shared" si="36" ref="C60:C65">C58</f>
        <v>S08</v>
      </c>
      <c r="D60" s="1"/>
      <c r="E60" s="1">
        <v>0</v>
      </c>
    </row>
    <row r="61" spans="1:9" s="1" customFormat="1" ht="36.75" customHeight="1">
      <c r="A61" s="23" t="str">
        <f>A59</f>
        <v>Typ místnosti</v>
      </c>
      <c r="B61" s="23" t="str">
        <f>B59</f>
        <v>Popis</v>
      </c>
      <c r="C61" s="23" t="str">
        <f t="shared" si="36"/>
        <v>Klíč</v>
      </c>
      <c r="D61" s="23" t="str">
        <f aca="true" t="shared" si="37" ref="D61:I61">D59</f>
        <v>Počáteční dostupnost pro žáky</v>
      </c>
      <c r="E61" s="23" t="str">
        <f t="shared" si="37"/>
        <v>Počáteční dostupnost pro učitele</v>
      </c>
      <c r="F61" s="23" t="str">
        <f t="shared" si="37"/>
        <v>Koncová dostupnost pro žáky</v>
      </c>
      <c r="G61" s="23" t="str">
        <f t="shared" si="37"/>
        <v>Koncová dostupnost pro učitele</v>
      </c>
      <c r="H61" s="23" t="str">
        <f t="shared" si="37"/>
        <v>Změna</v>
      </c>
      <c r="I61" s="23" t="str">
        <f t="shared" si="37"/>
        <v>Předpokládané výdaje</v>
      </c>
    </row>
    <row r="62" spans="3:6" s="1" customFormat="1" ht="12.75">
      <c r="C62" s="103" t="str">
        <f t="shared" si="36"/>
        <v>S08</v>
      </c>
      <c r="F62" s="1">
        <v>0</v>
      </c>
    </row>
    <row r="63" spans="1:9" s="1" customFormat="1" ht="35.25" customHeight="1">
      <c r="A63" s="23" t="str">
        <f>A61</f>
        <v>Typ místnosti</v>
      </c>
      <c r="B63" s="23" t="str">
        <f>B61</f>
        <v>Popis</v>
      </c>
      <c r="C63" s="23" t="str">
        <f t="shared" si="36"/>
        <v>Klíč</v>
      </c>
      <c r="D63" s="23" t="str">
        <f aca="true" t="shared" si="38" ref="D63:I63">D61</f>
        <v>Počáteční dostupnost pro žáky</v>
      </c>
      <c r="E63" s="23" t="str">
        <f t="shared" si="38"/>
        <v>Počáteční dostupnost pro učitele</v>
      </c>
      <c r="F63" s="23" t="str">
        <f t="shared" si="38"/>
        <v>Koncová dostupnost pro žáky</v>
      </c>
      <c r="G63" s="23" t="str">
        <f t="shared" si="38"/>
        <v>Koncová dostupnost pro učitele</v>
      </c>
      <c r="H63" s="23" t="str">
        <f t="shared" si="38"/>
        <v>Změna</v>
      </c>
      <c r="I63" s="23" t="str">
        <f t="shared" si="38"/>
        <v>Předpokládané výdaje</v>
      </c>
    </row>
    <row r="64" spans="3:7" s="1" customFormat="1" ht="12.75">
      <c r="C64" s="103" t="str">
        <f t="shared" si="36"/>
        <v>S08</v>
      </c>
      <c r="G64" s="1">
        <v>0</v>
      </c>
    </row>
    <row r="65" spans="1:9" s="1" customFormat="1" ht="35.25" customHeight="1">
      <c r="A65" s="23" t="str">
        <f>A63</f>
        <v>Typ místnosti</v>
      </c>
      <c r="B65" s="23" t="str">
        <f>B63</f>
        <v>Popis</v>
      </c>
      <c r="C65" s="23" t="str">
        <f t="shared" si="36"/>
        <v>Klíč</v>
      </c>
      <c r="D65" s="23" t="str">
        <f aca="true" t="shared" si="39" ref="D65:I65">D63</f>
        <v>Počáteční dostupnost pro žáky</v>
      </c>
      <c r="E65" s="23" t="str">
        <f t="shared" si="39"/>
        <v>Počáteční dostupnost pro učitele</v>
      </c>
      <c r="F65" s="23" t="str">
        <f t="shared" si="39"/>
        <v>Koncová dostupnost pro žáky</v>
      </c>
      <c r="G65" s="23" t="str">
        <f t="shared" si="39"/>
        <v>Koncová dostupnost pro učitele</v>
      </c>
      <c r="H65" s="23" t="str">
        <f t="shared" si="39"/>
        <v>Změna</v>
      </c>
      <c r="I65" s="23" t="str">
        <f t="shared" si="39"/>
        <v>Předpokládané výdaje</v>
      </c>
    </row>
    <row r="66" spans="3:4" s="1" customFormat="1" ht="12.75">
      <c r="C66" s="103" t="str">
        <f>'Software a  Informační zdroje'!$A$15</f>
        <v>S09</v>
      </c>
      <c r="D66" s="103">
        <v>0</v>
      </c>
    </row>
    <row r="67" spans="1:9" s="1" customFormat="1" ht="39.75" customHeight="1">
      <c r="A67" s="23" t="str">
        <f aca="true" t="shared" si="40" ref="A67:I67">A65</f>
        <v>Typ místnosti</v>
      </c>
      <c r="B67" s="23" t="str">
        <f t="shared" si="40"/>
        <v>Popis</v>
      </c>
      <c r="C67" s="23" t="str">
        <f t="shared" si="40"/>
        <v>Klíč</v>
      </c>
      <c r="D67" s="23" t="str">
        <f t="shared" si="40"/>
        <v>Počáteční dostupnost pro žáky</v>
      </c>
      <c r="E67" s="23" t="str">
        <f t="shared" si="40"/>
        <v>Počáteční dostupnost pro učitele</v>
      </c>
      <c r="F67" s="23" t="str">
        <f t="shared" si="40"/>
        <v>Koncová dostupnost pro žáky</v>
      </c>
      <c r="G67" s="23" t="str">
        <f t="shared" si="40"/>
        <v>Koncová dostupnost pro učitele</v>
      </c>
      <c r="H67" s="23" t="str">
        <f t="shared" si="40"/>
        <v>Změna</v>
      </c>
      <c r="I67" s="23" t="str">
        <f t="shared" si="40"/>
        <v>Předpokládané výdaje</v>
      </c>
    </row>
    <row r="68" spans="3:5" s="1" customFormat="1" ht="12.75">
      <c r="C68" s="103" t="str">
        <f aca="true" t="shared" si="41" ref="C68:C73">C66</f>
        <v>S09</v>
      </c>
      <c r="D68" s="1"/>
      <c r="E68" s="1">
        <v>0</v>
      </c>
    </row>
    <row r="69" spans="1:9" s="1" customFormat="1" ht="36.75" customHeight="1">
      <c r="A69" s="23" t="str">
        <f>A67</f>
        <v>Typ místnosti</v>
      </c>
      <c r="B69" s="23" t="str">
        <f>B67</f>
        <v>Popis</v>
      </c>
      <c r="C69" s="23" t="str">
        <f t="shared" si="41"/>
        <v>Klíč</v>
      </c>
      <c r="D69" s="23" t="str">
        <f aca="true" t="shared" si="42" ref="D69:I69">D67</f>
        <v>Počáteční dostupnost pro žáky</v>
      </c>
      <c r="E69" s="23" t="str">
        <f t="shared" si="42"/>
        <v>Počáteční dostupnost pro učitele</v>
      </c>
      <c r="F69" s="23" t="str">
        <f t="shared" si="42"/>
        <v>Koncová dostupnost pro žáky</v>
      </c>
      <c r="G69" s="23" t="str">
        <f t="shared" si="42"/>
        <v>Koncová dostupnost pro učitele</v>
      </c>
      <c r="H69" s="23" t="str">
        <f t="shared" si="42"/>
        <v>Změna</v>
      </c>
      <c r="I69" s="23" t="str">
        <f t="shared" si="42"/>
        <v>Předpokládané výdaje</v>
      </c>
    </row>
    <row r="70" spans="3:6" s="1" customFormat="1" ht="12.75">
      <c r="C70" s="103" t="str">
        <f t="shared" si="41"/>
        <v>S09</v>
      </c>
      <c r="F70" s="1">
        <v>0</v>
      </c>
    </row>
    <row r="71" spans="1:9" s="1" customFormat="1" ht="35.25" customHeight="1">
      <c r="A71" s="23" t="str">
        <f>A69</f>
        <v>Typ místnosti</v>
      </c>
      <c r="B71" s="23" t="str">
        <f>B69</f>
        <v>Popis</v>
      </c>
      <c r="C71" s="23" t="str">
        <f t="shared" si="41"/>
        <v>Klíč</v>
      </c>
      <c r="D71" s="23" t="str">
        <f aca="true" t="shared" si="43" ref="D71:I71">D69</f>
        <v>Počáteční dostupnost pro žáky</v>
      </c>
      <c r="E71" s="23" t="str">
        <f t="shared" si="43"/>
        <v>Počáteční dostupnost pro učitele</v>
      </c>
      <c r="F71" s="23" t="str">
        <f t="shared" si="43"/>
        <v>Koncová dostupnost pro žáky</v>
      </c>
      <c r="G71" s="23" t="str">
        <f t="shared" si="43"/>
        <v>Koncová dostupnost pro učitele</v>
      </c>
      <c r="H71" s="23" t="str">
        <f t="shared" si="43"/>
        <v>Změna</v>
      </c>
      <c r="I71" s="23" t="str">
        <f t="shared" si="43"/>
        <v>Předpokládané výdaje</v>
      </c>
    </row>
    <row r="72" spans="3:7" s="1" customFormat="1" ht="12.75">
      <c r="C72" s="103" t="str">
        <f t="shared" si="41"/>
        <v>S09</v>
      </c>
      <c r="G72" s="1">
        <v>0</v>
      </c>
    </row>
    <row r="73" spans="1:9" s="1" customFormat="1" ht="35.25" customHeight="1">
      <c r="A73" s="23" t="str">
        <f>A71</f>
        <v>Typ místnosti</v>
      </c>
      <c r="B73" s="23" t="str">
        <f>B71</f>
        <v>Popis</v>
      </c>
      <c r="C73" s="23" t="str">
        <f t="shared" si="41"/>
        <v>Klíč</v>
      </c>
      <c r="D73" s="23" t="str">
        <f aca="true" t="shared" si="44" ref="D73:I73">D71</f>
        <v>Počáteční dostupnost pro žáky</v>
      </c>
      <c r="E73" s="23" t="str">
        <f t="shared" si="44"/>
        <v>Počáteční dostupnost pro učitele</v>
      </c>
      <c r="F73" s="23" t="str">
        <f t="shared" si="44"/>
        <v>Koncová dostupnost pro žáky</v>
      </c>
      <c r="G73" s="23" t="str">
        <f t="shared" si="44"/>
        <v>Koncová dostupnost pro učitele</v>
      </c>
      <c r="H73" s="23" t="str">
        <f t="shared" si="44"/>
        <v>Změna</v>
      </c>
      <c r="I73" s="23" t="str">
        <f t="shared" si="44"/>
        <v>Předpokládané výdaje</v>
      </c>
    </row>
    <row r="74" spans="3:4" s="1" customFormat="1" ht="12.75">
      <c r="C74" s="103" t="str">
        <f>'Software a  Informační zdroje'!$A$16</f>
        <v>S10</v>
      </c>
      <c r="D74" s="103">
        <v>0</v>
      </c>
    </row>
    <row r="75" spans="1:9" s="1" customFormat="1" ht="39.75" customHeight="1">
      <c r="A75" s="23" t="str">
        <f aca="true" t="shared" si="45" ref="A75:I75">A73</f>
        <v>Typ místnosti</v>
      </c>
      <c r="B75" s="23" t="str">
        <f t="shared" si="45"/>
        <v>Popis</v>
      </c>
      <c r="C75" s="23" t="str">
        <f t="shared" si="45"/>
        <v>Klíč</v>
      </c>
      <c r="D75" s="23" t="str">
        <f t="shared" si="45"/>
        <v>Počáteční dostupnost pro žáky</v>
      </c>
      <c r="E75" s="23" t="str">
        <f t="shared" si="45"/>
        <v>Počáteční dostupnost pro učitele</v>
      </c>
      <c r="F75" s="23" t="str">
        <f t="shared" si="45"/>
        <v>Koncová dostupnost pro žáky</v>
      </c>
      <c r="G75" s="23" t="str">
        <f t="shared" si="45"/>
        <v>Koncová dostupnost pro učitele</v>
      </c>
      <c r="H75" s="23" t="str">
        <f t="shared" si="45"/>
        <v>Změna</v>
      </c>
      <c r="I75" s="23" t="str">
        <f t="shared" si="45"/>
        <v>Předpokládané výdaje</v>
      </c>
    </row>
    <row r="76" spans="3:5" s="1" customFormat="1" ht="12.75">
      <c r="C76" s="103" t="str">
        <f>C74</f>
        <v>S10</v>
      </c>
      <c r="D76" s="1"/>
      <c r="E76" s="1">
        <v>0</v>
      </c>
    </row>
    <row r="77" spans="1:9" s="1" customFormat="1" ht="36.75" customHeight="1">
      <c r="A77" s="23" t="str">
        <f>A75</f>
        <v>Typ místnosti</v>
      </c>
      <c r="B77" s="23" t="str">
        <f>B75</f>
        <v>Popis</v>
      </c>
      <c r="C77" s="23" t="str">
        <f>C75</f>
        <v>Klíč</v>
      </c>
      <c r="D77" s="23" t="str">
        <f aca="true" t="shared" si="46" ref="D77:I77">D75</f>
        <v>Počáteční dostupnost pro žáky</v>
      </c>
      <c r="E77" s="23" t="str">
        <f t="shared" si="46"/>
        <v>Počáteční dostupnost pro učitele</v>
      </c>
      <c r="F77" s="23" t="str">
        <f t="shared" si="46"/>
        <v>Koncová dostupnost pro žáky</v>
      </c>
      <c r="G77" s="23" t="str">
        <f t="shared" si="46"/>
        <v>Koncová dostupnost pro učitele</v>
      </c>
      <c r="H77" s="23" t="str">
        <f t="shared" si="46"/>
        <v>Změna</v>
      </c>
      <c r="I77" s="23" t="str">
        <f t="shared" si="46"/>
        <v>Předpokládané výdaje</v>
      </c>
    </row>
    <row r="78" spans="3:6" s="1" customFormat="1" ht="12.75">
      <c r="C78" s="103" t="str">
        <f>C76</f>
        <v>S10</v>
      </c>
      <c r="F78" s="1">
        <v>0</v>
      </c>
    </row>
    <row r="79" spans="1:9" s="1" customFormat="1" ht="35.25" customHeight="1">
      <c r="A79" s="23" t="str">
        <f>A77</f>
        <v>Typ místnosti</v>
      </c>
      <c r="B79" s="23" t="str">
        <f>B77</f>
        <v>Popis</v>
      </c>
      <c r="C79" s="23" t="str">
        <f>C77</f>
        <v>Klíč</v>
      </c>
      <c r="D79" s="23" t="str">
        <f aca="true" t="shared" si="47" ref="D79:I79">D77</f>
        <v>Počáteční dostupnost pro žáky</v>
      </c>
      <c r="E79" s="23" t="str">
        <f t="shared" si="47"/>
        <v>Počáteční dostupnost pro učitele</v>
      </c>
      <c r="F79" s="23" t="str">
        <f t="shared" si="47"/>
        <v>Koncová dostupnost pro žáky</v>
      </c>
      <c r="G79" s="23" t="str">
        <f t="shared" si="47"/>
        <v>Koncová dostupnost pro učitele</v>
      </c>
      <c r="H79" s="23" t="str">
        <f t="shared" si="47"/>
        <v>Změna</v>
      </c>
      <c r="I79" s="23" t="str">
        <f t="shared" si="47"/>
        <v>Předpokládané výdaje</v>
      </c>
    </row>
    <row r="80" spans="3:7" s="1" customFormat="1" ht="12.75">
      <c r="C80" s="103" t="str">
        <f>C78</f>
        <v>S10</v>
      </c>
      <c r="G80" s="1">
        <v>0</v>
      </c>
    </row>
  </sheetData>
  <sheetProtection sheet="1" objects="1" scenarios="1"/>
  <printOptions horizontalCentered="1"/>
  <pageMargins left="0.47222222222222227" right="0.47222222222222227" top="0.9840277777777778" bottom="0.5902777777777778" header="0.09861111111111112" footer="0.09861111111111112"/>
  <pageSetup fitToHeight="0" horizontalDpi="300" verticalDpi="300" orientation="landscape" paperSize="9"/>
  <headerFooter alignWithMargins="0">
    <oddFooter>&amp;L&amp;"Times New Roman,obyčejné"&amp;12Vytvořeno v roce 2004 v rámci projektu ADMIN&amp;R&amp;"Times New Roman,obyčejné"&amp;12Verze 0.2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 topLeftCell="A1">
      <selection activeCell="A1" sqref="A1"/>
    </sheetView>
  </sheetViews>
  <sheetFormatPr defaultColWidth="9.00390625" defaultRowHeight="12.75"/>
  <cols>
    <col min="1" max="3" width="9.00390625" style="1" customWidth="1"/>
    <col min="4" max="4" width="10.75390625" style="1" customWidth="1"/>
    <col min="5" max="5" width="11.00390625" style="1" customWidth="1"/>
    <col min="6" max="6" width="10.75390625" style="1" customWidth="1"/>
    <col min="7" max="7" width="11.125" style="1" customWidth="1"/>
    <col min="8" max="8" width="11.00390625" style="1" customWidth="1"/>
    <col min="9" max="9" width="13.875" style="1" customWidth="1"/>
    <col min="10" max="256" width="9.00390625" style="1" customWidth="1"/>
  </cols>
  <sheetData>
    <row r="1" spans="1:8" s="1" customFormat="1" ht="24.75">
      <c r="A1" s="23" t="str">
        <f>Vzdělávání!A19</f>
        <v>Typ</v>
      </c>
      <c r="B1" s="23" t="str">
        <f>Vzdělávání!B19</f>
        <v>Popis</v>
      </c>
      <c r="C1" s="23" t="str">
        <f>Vzdělávání!C19</f>
        <v>Klíč</v>
      </c>
      <c r="D1" s="23" t="str">
        <f>Vzdělávání!D19</f>
        <v>Středisko</v>
      </c>
      <c r="E1" s="23" t="str">
        <f>Vzdělávání!E19</f>
        <v>Počáteční počet</v>
      </c>
      <c r="F1" s="23" t="str">
        <f>Vzdělávání!F19</f>
        <v>Koncový počet</v>
      </c>
      <c r="G1" s="23" t="str">
        <f>Vzdělávání!G19</f>
        <v>Nárůst</v>
      </c>
      <c r="H1" s="23" t="str">
        <f>Vzdělávání!H19</f>
        <v>Předpokládané výdaje</v>
      </c>
    </row>
    <row r="2" s="1" customFormat="1" ht="12.75">
      <c r="C2" s="1" t="str">
        <f>Vzdělávání!A7</f>
        <v>V01</v>
      </c>
    </row>
    <row r="3" spans="1:9" s="1" customFormat="1" ht="24.75">
      <c r="A3" s="23" t="str">
        <f aca="true" t="shared" si="0" ref="A3:H3">A1</f>
        <v>Typ</v>
      </c>
      <c r="B3" s="23" t="str">
        <f t="shared" si="0"/>
        <v>Popis</v>
      </c>
      <c r="C3" s="23" t="str">
        <f t="shared" si="0"/>
        <v>Klíč</v>
      </c>
      <c r="D3" s="23" t="str">
        <f t="shared" si="0"/>
        <v>Středisko</v>
      </c>
      <c r="E3" s="23" t="str">
        <f t="shared" si="0"/>
        <v>Počáteční počet</v>
      </c>
      <c r="F3" s="23" t="str">
        <f t="shared" si="0"/>
        <v>Koncový počet</v>
      </c>
      <c r="G3" s="23" t="str">
        <f t="shared" si="0"/>
        <v>Nárůst</v>
      </c>
      <c r="H3" s="23" t="str">
        <f t="shared" si="0"/>
        <v>Předpokládané výdaje</v>
      </c>
      <c r="I3" s="23"/>
    </row>
    <row r="4" s="1" customFormat="1" ht="12.75">
      <c r="C4" s="1" t="str">
        <f>Vzdělávání!A8</f>
        <v>V02</v>
      </c>
    </row>
    <row r="5" spans="1:8" s="1" customFormat="1" ht="24.75">
      <c r="A5" s="23" t="str">
        <f aca="true" t="shared" si="1" ref="A5:H5">A1</f>
        <v>Typ</v>
      </c>
      <c r="B5" s="23" t="str">
        <f t="shared" si="1"/>
        <v>Popis</v>
      </c>
      <c r="C5" s="23" t="str">
        <f t="shared" si="1"/>
        <v>Klíč</v>
      </c>
      <c r="D5" s="23" t="str">
        <f t="shared" si="1"/>
        <v>Středisko</v>
      </c>
      <c r="E5" s="23" t="str">
        <f t="shared" si="1"/>
        <v>Počáteční počet</v>
      </c>
      <c r="F5" s="23" t="str">
        <f t="shared" si="1"/>
        <v>Koncový počet</v>
      </c>
      <c r="G5" s="23" t="str">
        <f t="shared" si="1"/>
        <v>Nárůst</v>
      </c>
      <c r="H5" s="23" t="str">
        <f t="shared" si="1"/>
        <v>Předpokládané výdaje</v>
      </c>
    </row>
    <row r="6" s="1" customFormat="1" ht="12.75">
      <c r="C6" s="1" t="str">
        <f>Vzdělávání!A9</f>
        <v>V03</v>
      </c>
    </row>
    <row r="7" spans="1:8" s="1" customFormat="1" ht="24.75">
      <c r="A7" s="23" t="str">
        <f aca="true" t="shared" si="2" ref="A7:H7">A1</f>
        <v>Typ</v>
      </c>
      <c r="B7" s="23" t="str">
        <f t="shared" si="2"/>
        <v>Popis</v>
      </c>
      <c r="C7" s="23" t="str">
        <f t="shared" si="2"/>
        <v>Klíč</v>
      </c>
      <c r="D7" s="23" t="str">
        <f t="shared" si="2"/>
        <v>Středisko</v>
      </c>
      <c r="E7" s="23" t="str">
        <f t="shared" si="2"/>
        <v>Počáteční počet</v>
      </c>
      <c r="F7" s="23" t="str">
        <f t="shared" si="2"/>
        <v>Koncový počet</v>
      </c>
      <c r="G7" s="23" t="str">
        <f t="shared" si="2"/>
        <v>Nárůst</v>
      </c>
      <c r="H7" s="23" t="str">
        <f t="shared" si="2"/>
        <v>Předpokládané výdaje</v>
      </c>
    </row>
    <row r="8" s="1" customFormat="1" ht="12.75">
      <c r="C8" s="1" t="str">
        <f>Vzdělávání!A10</f>
        <v>V04</v>
      </c>
    </row>
    <row r="9" spans="1:8" s="1" customFormat="1" ht="24.75">
      <c r="A9" s="23" t="str">
        <f aca="true" t="shared" si="3" ref="A9:H9">A1</f>
        <v>Typ</v>
      </c>
      <c r="B9" s="23" t="str">
        <f t="shared" si="3"/>
        <v>Popis</v>
      </c>
      <c r="C9" s="23" t="str">
        <f t="shared" si="3"/>
        <v>Klíč</v>
      </c>
      <c r="D9" s="23" t="str">
        <f t="shared" si="3"/>
        <v>Středisko</v>
      </c>
      <c r="E9" s="23" t="str">
        <f t="shared" si="3"/>
        <v>Počáteční počet</v>
      </c>
      <c r="F9" s="23" t="str">
        <f t="shared" si="3"/>
        <v>Koncový počet</v>
      </c>
      <c r="G9" s="23" t="str">
        <f t="shared" si="3"/>
        <v>Nárůst</v>
      </c>
      <c r="H9" s="23" t="str">
        <f t="shared" si="3"/>
        <v>Předpokládané výdaje</v>
      </c>
    </row>
    <row r="10" s="1" customFormat="1" ht="12.75">
      <c r="C10" s="1" t="str">
        <f>Vzdělávání!A11</f>
        <v>V05</v>
      </c>
    </row>
    <row r="11" spans="1:8" s="1" customFormat="1" ht="24.75">
      <c r="A11" s="23" t="str">
        <f aca="true" t="shared" si="4" ref="A11:H11">A1</f>
        <v>Typ</v>
      </c>
      <c r="B11" s="23" t="str">
        <f t="shared" si="4"/>
        <v>Popis</v>
      </c>
      <c r="C11" s="23" t="str">
        <f t="shared" si="4"/>
        <v>Klíč</v>
      </c>
      <c r="D11" s="23" t="str">
        <f t="shared" si="4"/>
        <v>Středisko</v>
      </c>
      <c r="E11" s="23" t="str">
        <f t="shared" si="4"/>
        <v>Počáteční počet</v>
      </c>
      <c r="F11" s="23" t="str">
        <f t="shared" si="4"/>
        <v>Koncový počet</v>
      </c>
      <c r="G11" s="23" t="str">
        <f t="shared" si="4"/>
        <v>Nárůst</v>
      </c>
      <c r="H11" s="23" t="str">
        <f t="shared" si="4"/>
        <v>Předpokládané výdaje</v>
      </c>
    </row>
    <row r="12" s="1" customFormat="1" ht="12.75">
      <c r="C12" s="1" t="str">
        <f>Vzdělávání!A12</f>
        <v>V06</v>
      </c>
    </row>
    <row r="13" spans="1:8" s="1" customFormat="1" ht="24.75">
      <c r="A13" s="23" t="str">
        <f aca="true" t="shared" si="5" ref="A13:H13">A1</f>
        <v>Typ</v>
      </c>
      <c r="B13" s="23" t="str">
        <f t="shared" si="5"/>
        <v>Popis</v>
      </c>
      <c r="C13" s="23" t="str">
        <f t="shared" si="5"/>
        <v>Klíč</v>
      </c>
      <c r="D13" s="23" t="str">
        <f t="shared" si="5"/>
        <v>Středisko</v>
      </c>
      <c r="E13" s="23" t="str">
        <f t="shared" si="5"/>
        <v>Počáteční počet</v>
      </c>
      <c r="F13" s="23" t="str">
        <f t="shared" si="5"/>
        <v>Koncový počet</v>
      </c>
      <c r="G13" s="23" t="str">
        <f t="shared" si="5"/>
        <v>Nárůst</v>
      </c>
      <c r="H13" s="23" t="str">
        <f t="shared" si="5"/>
        <v>Předpokládané výdaje</v>
      </c>
    </row>
    <row r="14" s="1" customFormat="1" ht="12.75">
      <c r="C14" s="1" t="str">
        <f>Vzdělávání!A13</f>
        <v>V07</v>
      </c>
    </row>
    <row r="15" spans="1:8" s="1" customFormat="1" ht="24.75">
      <c r="A15" s="23" t="str">
        <f aca="true" t="shared" si="6" ref="A15:H15">A1</f>
        <v>Typ</v>
      </c>
      <c r="B15" s="23" t="str">
        <f t="shared" si="6"/>
        <v>Popis</v>
      </c>
      <c r="C15" s="23" t="str">
        <f t="shared" si="6"/>
        <v>Klíč</v>
      </c>
      <c r="D15" s="23" t="str">
        <f t="shared" si="6"/>
        <v>Středisko</v>
      </c>
      <c r="E15" s="23" t="str">
        <f t="shared" si="6"/>
        <v>Počáteční počet</v>
      </c>
      <c r="F15" s="23" t="str">
        <f t="shared" si="6"/>
        <v>Koncový počet</v>
      </c>
      <c r="G15" s="23" t="str">
        <f t="shared" si="6"/>
        <v>Nárůst</v>
      </c>
      <c r="H15" s="23" t="str">
        <f t="shared" si="6"/>
        <v>Předpokládané výdaje</v>
      </c>
    </row>
    <row r="16" s="1" customFormat="1" ht="12.75">
      <c r="C16" s="1" t="str">
        <f>Vzdělávání!A14</f>
        <v>V08</v>
      </c>
    </row>
    <row r="17" spans="1:8" s="1" customFormat="1" ht="24.75">
      <c r="A17" s="23" t="str">
        <f aca="true" t="shared" si="7" ref="A17:H17">A1</f>
        <v>Typ</v>
      </c>
      <c r="B17" s="23" t="str">
        <f t="shared" si="7"/>
        <v>Popis</v>
      </c>
      <c r="C17" s="23" t="str">
        <f t="shared" si="7"/>
        <v>Klíč</v>
      </c>
      <c r="D17" s="23" t="str">
        <f t="shared" si="7"/>
        <v>Středisko</v>
      </c>
      <c r="E17" s="23" t="str">
        <f t="shared" si="7"/>
        <v>Počáteční počet</v>
      </c>
      <c r="F17" s="23" t="str">
        <f t="shared" si="7"/>
        <v>Koncový počet</v>
      </c>
      <c r="G17" s="23" t="str">
        <f t="shared" si="7"/>
        <v>Nárůst</v>
      </c>
      <c r="H17" s="23" t="str">
        <f t="shared" si="7"/>
        <v>Předpokládané výdaje</v>
      </c>
    </row>
    <row r="18" s="1" customFormat="1" ht="12.75">
      <c r="C18" s="1" t="str">
        <f>Vzdělávání!A15</f>
        <v>V09</v>
      </c>
    </row>
    <row r="19" spans="1:8" s="1" customFormat="1" ht="24.75">
      <c r="A19" s="23" t="str">
        <f aca="true" t="shared" si="8" ref="A19:H19">A1</f>
        <v>Typ</v>
      </c>
      <c r="B19" s="23" t="str">
        <f t="shared" si="8"/>
        <v>Popis</v>
      </c>
      <c r="C19" s="23" t="str">
        <f t="shared" si="8"/>
        <v>Klíč</v>
      </c>
      <c r="D19" s="23" t="str">
        <f t="shared" si="8"/>
        <v>Středisko</v>
      </c>
      <c r="E19" s="23" t="str">
        <f t="shared" si="8"/>
        <v>Počáteční počet</v>
      </c>
      <c r="F19" s="23" t="str">
        <f t="shared" si="8"/>
        <v>Koncový počet</v>
      </c>
      <c r="G19" s="23" t="str">
        <f t="shared" si="8"/>
        <v>Nárůst</v>
      </c>
      <c r="H19" s="23" t="str">
        <f t="shared" si="8"/>
        <v>Předpokládané výdaje</v>
      </c>
    </row>
    <row r="20" s="1" customFormat="1" ht="12.75">
      <c r="C20" s="1" t="str">
        <f>Vzdělávání!A16</f>
        <v>V10</v>
      </c>
    </row>
  </sheetData>
  <sheetProtection sheet="1" objects="1" scenarios="1"/>
  <printOptions horizontalCentered="1"/>
  <pageMargins left="0.47222222222222227" right="0.47222222222222227" top="0.9840277777777778" bottom="0.5902777777777778" header="0.09861111111111112" footer="0.09861111111111112"/>
  <pageSetup fitToHeight="0" horizontalDpi="300" verticalDpi="300" orientation="landscape" paperSize="9"/>
  <headerFooter alignWithMargins="0">
    <oddFooter>&amp;L&amp;"Times New Roman,obyčejné"&amp;12Vytvořeno v roce 2004 v rámci projektu ADMIN&amp;R&amp;"Times New Roman,obyčejné"&amp;12Verze 0.2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80"/>
  <sheetViews>
    <sheetView showGridLines="0" workbookViewId="0" topLeftCell="A1">
      <selection activeCell="A1" sqref="A1"/>
    </sheetView>
  </sheetViews>
  <sheetFormatPr defaultColWidth="9.00390625" defaultRowHeight="12.75"/>
  <cols>
    <col min="1" max="3" width="9.00390625" style="1" customWidth="1"/>
    <col min="4" max="4" width="10.75390625" style="1" customWidth="1"/>
    <col min="5" max="5" width="11.00390625" style="1" customWidth="1"/>
    <col min="6" max="6" width="10.75390625" style="1" customWidth="1"/>
    <col min="7" max="7" width="11.125" style="1" customWidth="1"/>
    <col min="8" max="8" width="11.00390625" style="1" customWidth="1"/>
    <col min="9" max="9" width="13.875" style="1" customWidth="1"/>
    <col min="10" max="256" width="9.00390625" style="1" customWidth="1"/>
  </cols>
  <sheetData>
    <row r="1" spans="1:9" s="1" customFormat="1" ht="36.75">
      <c r="A1" s="23" t="str">
        <f>Ostatní!A19</f>
        <v>Typ</v>
      </c>
      <c r="B1" s="23" t="str">
        <f>Ostatní!B19</f>
        <v>Popis</v>
      </c>
      <c r="C1" s="23" t="str">
        <f>Ostatní!C19</f>
        <v>Klíč</v>
      </c>
      <c r="D1" s="23" t="str">
        <f>Ostatní!D19</f>
        <v>Na počátku vyhovuje pro výuku</v>
      </c>
      <c r="E1" s="23" t="str">
        <f>Ostatní!E19</f>
        <v>Na počátku vyhovuje pro provoz</v>
      </c>
      <c r="F1" s="23" t="str">
        <f>Ostatní!F19</f>
        <v>Na konci vyhovuje pro výuku</v>
      </c>
      <c r="G1" s="23" t="str">
        <f>Ostatní!G19</f>
        <v>Na konci vyhovuje pro provoz</v>
      </c>
      <c r="H1" s="23" t="str">
        <f>Ostatní!H19</f>
        <v>Změna</v>
      </c>
      <c r="I1" s="23" t="str">
        <f>Ostatní!I19</f>
        <v>Předpokládané výdaje</v>
      </c>
    </row>
    <row r="2" spans="3:4" s="1" customFormat="1" ht="12.75">
      <c r="C2" s="103" t="str">
        <f>Ostatní!$A$7</f>
        <v>O01</v>
      </c>
      <c r="D2" s="103">
        <v>0</v>
      </c>
    </row>
    <row r="3" spans="1:9" s="1" customFormat="1" ht="39.75" customHeight="1">
      <c r="A3" s="23" t="str">
        <f aca="true" t="shared" si="0" ref="A3:I3">A1</f>
        <v>Typ</v>
      </c>
      <c r="B3" s="23" t="str">
        <f t="shared" si="0"/>
        <v>Popis</v>
      </c>
      <c r="C3" s="23" t="str">
        <f t="shared" si="0"/>
        <v>Klíč</v>
      </c>
      <c r="D3" s="23" t="str">
        <f t="shared" si="0"/>
        <v>Na počátku vyhovuje pro výuku</v>
      </c>
      <c r="E3" s="23" t="str">
        <f t="shared" si="0"/>
        <v>Na počátku vyhovuje pro provoz</v>
      </c>
      <c r="F3" s="23" t="str">
        <f t="shared" si="0"/>
        <v>Na konci vyhovuje pro výuku</v>
      </c>
      <c r="G3" s="23" t="str">
        <f t="shared" si="0"/>
        <v>Na konci vyhovuje pro provoz</v>
      </c>
      <c r="H3" s="23" t="str">
        <f t="shared" si="0"/>
        <v>Změna</v>
      </c>
      <c r="I3" s="23" t="str">
        <f t="shared" si="0"/>
        <v>Předpokládané výdaje</v>
      </c>
    </row>
    <row r="4" spans="3:5" s="1" customFormat="1" ht="12.75">
      <c r="C4" s="103" t="str">
        <f aca="true" t="shared" si="1" ref="C4:C9">C2</f>
        <v>O01</v>
      </c>
      <c r="D4" s="1"/>
      <c r="E4" s="1">
        <v>0</v>
      </c>
    </row>
    <row r="5" spans="1:9" s="1" customFormat="1" ht="36.75" customHeight="1">
      <c r="A5" s="23" t="str">
        <f>A3</f>
        <v>Typ</v>
      </c>
      <c r="B5" s="23" t="str">
        <f>B3</f>
        <v>Popis</v>
      </c>
      <c r="C5" s="23" t="str">
        <f t="shared" si="1"/>
        <v>Klíč</v>
      </c>
      <c r="D5" s="23" t="str">
        <f aca="true" t="shared" si="2" ref="D5:I5">D3</f>
        <v>Na počátku vyhovuje pro výuku</v>
      </c>
      <c r="E5" s="23" t="str">
        <f t="shared" si="2"/>
        <v>Na počátku vyhovuje pro provoz</v>
      </c>
      <c r="F5" s="23" t="str">
        <f t="shared" si="2"/>
        <v>Na konci vyhovuje pro výuku</v>
      </c>
      <c r="G5" s="23" t="str">
        <f t="shared" si="2"/>
        <v>Na konci vyhovuje pro provoz</v>
      </c>
      <c r="H5" s="23" t="str">
        <f t="shared" si="2"/>
        <v>Změna</v>
      </c>
      <c r="I5" s="23" t="str">
        <f t="shared" si="2"/>
        <v>Předpokládané výdaje</v>
      </c>
    </row>
    <row r="6" spans="3:6" s="1" customFormat="1" ht="12.75">
      <c r="C6" s="103" t="str">
        <f t="shared" si="1"/>
        <v>O01</v>
      </c>
      <c r="F6" s="1">
        <v>0</v>
      </c>
    </row>
    <row r="7" spans="1:9" s="1" customFormat="1" ht="35.25" customHeight="1">
      <c r="A7" s="23" t="str">
        <f>A5</f>
        <v>Typ</v>
      </c>
      <c r="B7" s="23" t="str">
        <f>B5</f>
        <v>Popis</v>
      </c>
      <c r="C7" s="23" t="str">
        <f t="shared" si="1"/>
        <v>Klíč</v>
      </c>
      <c r="D7" s="23" t="str">
        <f aca="true" t="shared" si="3" ref="D7:I7">D5</f>
        <v>Na počátku vyhovuje pro výuku</v>
      </c>
      <c r="E7" s="23" t="str">
        <f t="shared" si="3"/>
        <v>Na počátku vyhovuje pro provoz</v>
      </c>
      <c r="F7" s="23" t="str">
        <f t="shared" si="3"/>
        <v>Na konci vyhovuje pro výuku</v>
      </c>
      <c r="G7" s="23" t="str">
        <f t="shared" si="3"/>
        <v>Na konci vyhovuje pro provoz</v>
      </c>
      <c r="H7" s="23" t="str">
        <f t="shared" si="3"/>
        <v>Změna</v>
      </c>
      <c r="I7" s="23" t="str">
        <f t="shared" si="3"/>
        <v>Předpokládané výdaje</v>
      </c>
    </row>
    <row r="8" spans="3:7" s="1" customFormat="1" ht="12.75">
      <c r="C8" s="103" t="str">
        <f t="shared" si="1"/>
        <v>O01</v>
      </c>
      <c r="G8" s="1">
        <v>0</v>
      </c>
    </row>
    <row r="9" spans="1:9" s="1" customFormat="1" ht="35.25" customHeight="1">
      <c r="A9" s="23" t="str">
        <f>A7</f>
        <v>Typ</v>
      </c>
      <c r="B9" s="23" t="str">
        <f>B7</f>
        <v>Popis</v>
      </c>
      <c r="C9" s="23" t="str">
        <f t="shared" si="1"/>
        <v>Klíč</v>
      </c>
      <c r="D9" s="23" t="str">
        <f aca="true" t="shared" si="4" ref="D9:I9">D7</f>
        <v>Na počátku vyhovuje pro výuku</v>
      </c>
      <c r="E9" s="23" t="str">
        <f t="shared" si="4"/>
        <v>Na počátku vyhovuje pro provoz</v>
      </c>
      <c r="F9" s="23" t="str">
        <f t="shared" si="4"/>
        <v>Na konci vyhovuje pro výuku</v>
      </c>
      <c r="G9" s="23" t="str">
        <f t="shared" si="4"/>
        <v>Na konci vyhovuje pro provoz</v>
      </c>
      <c r="H9" s="23" t="str">
        <f t="shared" si="4"/>
        <v>Změna</v>
      </c>
      <c r="I9" s="23" t="str">
        <f t="shared" si="4"/>
        <v>Předpokládané výdaje</v>
      </c>
    </row>
    <row r="10" spans="3:4" s="1" customFormat="1" ht="12.75">
      <c r="C10" s="103" t="str">
        <f>Ostatní!$A$8</f>
        <v>O02</v>
      </c>
      <c r="D10" s="103">
        <v>0</v>
      </c>
    </row>
    <row r="11" spans="1:9" s="1" customFormat="1" ht="39.75" customHeight="1">
      <c r="A11" s="23" t="str">
        <f aca="true" t="shared" si="5" ref="A11:I11">A9</f>
        <v>Typ</v>
      </c>
      <c r="B11" s="23" t="str">
        <f t="shared" si="5"/>
        <v>Popis</v>
      </c>
      <c r="C11" s="23" t="str">
        <f t="shared" si="5"/>
        <v>Klíč</v>
      </c>
      <c r="D11" s="23" t="str">
        <f t="shared" si="5"/>
        <v>Na počátku vyhovuje pro výuku</v>
      </c>
      <c r="E11" s="23" t="str">
        <f t="shared" si="5"/>
        <v>Na počátku vyhovuje pro provoz</v>
      </c>
      <c r="F11" s="23" t="str">
        <f t="shared" si="5"/>
        <v>Na konci vyhovuje pro výuku</v>
      </c>
      <c r="G11" s="23" t="str">
        <f t="shared" si="5"/>
        <v>Na konci vyhovuje pro provoz</v>
      </c>
      <c r="H11" s="23" t="str">
        <f t="shared" si="5"/>
        <v>Změna</v>
      </c>
      <c r="I11" s="23" t="str">
        <f t="shared" si="5"/>
        <v>Předpokládané výdaje</v>
      </c>
    </row>
    <row r="12" spans="3:5" s="1" customFormat="1" ht="12.75">
      <c r="C12" s="103" t="str">
        <f aca="true" t="shared" si="6" ref="C12:C17">C10</f>
        <v>O02</v>
      </c>
      <c r="D12" s="1"/>
      <c r="E12" s="1">
        <v>0</v>
      </c>
    </row>
    <row r="13" spans="1:9" s="1" customFormat="1" ht="36.75" customHeight="1">
      <c r="A13" s="23" t="str">
        <f>A11</f>
        <v>Typ</v>
      </c>
      <c r="B13" s="23" t="str">
        <f>B11</f>
        <v>Popis</v>
      </c>
      <c r="C13" s="23" t="str">
        <f t="shared" si="6"/>
        <v>Klíč</v>
      </c>
      <c r="D13" s="23" t="str">
        <f aca="true" t="shared" si="7" ref="D13:I13">D11</f>
        <v>Na počátku vyhovuje pro výuku</v>
      </c>
      <c r="E13" s="23" t="str">
        <f t="shared" si="7"/>
        <v>Na počátku vyhovuje pro provoz</v>
      </c>
      <c r="F13" s="23" t="str">
        <f t="shared" si="7"/>
        <v>Na konci vyhovuje pro výuku</v>
      </c>
      <c r="G13" s="23" t="str">
        <f t="shared" si="7"/>
        <v>Na konci vyhovuje pro provoz</v>
      </c>
      <c r="H13" s="23" t="str">
        <f t="shared" si="7"/>
        <v>Změna</v>
      </c>
      <c r="I13" s="23" t="str">
        <f t="shared" si="7"/>
        <v>Předpokládané výdaje</v>
      </c>
    </row>
    <row r="14" spans="3:6" s="1" customFormat="1" ht="12.75">
      <c r="C14" s="103" t="str">
        <f t="shared" si="6"/>
        <v>O02</v>
      </c>
      <c r="F14" s="1">
        <v>0</v>
      </c>
    </row>
    <row r="15" spans="1:9" s="1" customFormat="1" ht="35.25" customHeight="1">
      <c r="A15" s="23" t="str">
        <f>A13</f>
        <v>Typ</v>
      </c>
      <c r="B15" s="23" t="str">
        <f>B13</f>
        <v>Popis</v>
      </c>
      <c r="C15" s="23" t="str">
        <f t="shared" si="6"/>
        <v>Klíč</v>
      </c>
      <c r="D15" s="23" t="str">
        <f aca="true" t="shared" si="8" ref="D15:I15">D13</f>
        <v>Na počátku vyhovuje pro výuku</v>
      </c>
      <c r="E15" s="23" t="str">
        <f t="shared" si="8"/>
        <v>Na počátku vyhovuje pro provoz</v>
      </c>
      <c r="F15" s="23" t="str">
        <f t="shared" si="8"/>
        <v>Na konci vyhovuje pro výuku</v>
      </c>
      <c r="G15" s="23" t="str">
        <f t="shared" si="8"/>
        <v>Na konci vyhovuje pro provoz</v>
      </c>
      <c r="H15" s="23" t="str">
        <f t="shared" si="8"/>
        <v>Změna</v>
      </c>
      <c r="I15" s="23" t="str">
        <f t="shared" si="8"/>
        <v>Předpokládané výdaje</v>
      </c>
    </row>
    <row r="16" spans="3:7" s="1" customFormat="1" ht="12.75">
      <c r="C16" s="103" t="str">
        <f t="shared" si="6"/>
        <v>O02</v>
      </c>
      <c r="G16" s="1">
        <v>0</v>
      </c>
    </row>
    <row r="17" spans="1:9" s="1" customFormat="1" ht="35.25" customHeight="1">
      <c r="A17" s="23" t="str">
        <f>A15</f>
        <v>Typ</v>
      </c>
      <c r="B17" s="23" t="str">
        <f>B15</f>
        <v>Popis</v>
      </c>
      <c r="C17" s="23" t="str">
        <f t="shared" si="6"/>
        <v>Klíč</v>
      </c>
      <c r="D17" s="23" t="str">
        <f aca="true" t="shared" si="9" ref="D17:I17">D15</f>
        <v>Na počátku vyhovuje pro výuku</v>
      </c>
      <c r="E17" s="23" t="str">
        <f t="shared" si="9"/>
        <v>Na počátku vyhovuje pro provoz</v>
      </c>
      <c r="F17" s="23" t="str">
        <f t="shared" si="9"/>
        <v>Na konci vyhovuje pro výuku</v>
      </c>
      <c r="G17" s="23" t="str">
        <f t="shared" si="9"/>
        <v>Na konci vyhovuje pro provoz</v>
      </c>
      <c r="H17" s="23" t="str">
        <f t="shared" si="9"/>
        <v>Změna</v>
      </c>
      <c r="I17" s="23" t="str">
        <f t="shared" si="9"/>
        <v>Předpokládané výdaje</v>
      </c>
    </row>
    <row r="18" spans="3:4" s="1" customFormat="1" ht="12.75">
      <c r="C18" s="103" t="str">
        <f>Ostatní!$A$9</f>
        <v>O03</v>
      </c>
      <c r="D18" s="103">
        <v>0</v>
      </c>
    </row>
    <row r="19" spans="1:9" s="1" customFormat="1" ht="39.75" customHeight="1">
      <c r="A19" s="23" t="str">
        <f aca="true" t="shared" si="10" ref="A19:I19">A17</f>
        <v>Typ</v>
      </c>
      <c r="B19" s="23" t="str">
        <f t="shared" si="10"/>
        <v>Popis</v>
      </c>
      <c r="C19" s="23" t="str">
        <f t="shared" si="10"/>
        <v>Klíč</v>
      </c>
      <c r="D19" s="23" t="str">
        <f t="shared" si="10"/>
        <v>Na počátku vyhovuje pro výuku</v>
      </c>
      <c r="E19" s="23" t="str">
        <f t="shared" si="10"/>
        <v>Na počátku vyhovuje pro provoz</v>
      </c>
      <c r="F19" s="23" t="str">
        <f t="shared" si="10"/>
        <v>Na konci vyhovuje pro výuku</v>
      </c>
      <c r="G19" s="23" t="str">
        <f t="shared" si="10"/>
        <v>Na konci vyhovuje pro provoz</v>
      </c>
      <c r="H19" s="23" t="str">
        <f t="shared" si="10"/>
        <v>Změna</v>
      </c>
      <c r="I19" s="23" t="str">
        <f t="shared" si="10"/>
        <v>Předpokládané výdaje</v>
      </c>
    </row>
    <row r="20" spans="3:5" s="1" customFormat="1" ht="12.75">
      <c r="C20" s="103" t="str">
        <f aca="true" t="shared" si="11" ref="C20:C25">C18</f>
        <v>O03</v>
      </c>
      <c r="D20" s="1"/>
      <c r="E20" s="1">
        <v>0</v>
      </c>
    </row>
    <row r="21" spans="1:9" s="1" customFormat="1" ht="36.75" customHeight="1">
      <c r="A21" s="23" t="str">
        <f>A19</f>
        <v>Typ</v>
      </c>
      <c r="B21" s="23" t="str">
        <f>B19</f>
        <v>Popis</v>
      </c>
      <c r="C21" s="23" t="str">
        <f t="shared" si="11"/>
        <v>Klíč</v>
      </c>
      <c r="D21" s="23" t="str">
        <f aca="true" t="shared" si="12" ref="D21:I21">D19</f>
        <v>Na počátku vyhovuje pro výuku</v>
      </c>
      <c r="E21" s="23" t="str">
        <f t="shared" si="12"/>
        <v>Na počátku vyhovuje pro provoz</v>
      </c>
      <c r="F21" s="23" t="str">
        <f t="shared" si="12"/>
        <v>Na konci vyhovuje pro výuku</v>
      </c>
      <c r="G21" s="23" t="str">
        <f t="shared" si="12"/>
        <v>Na konci vyhovuje pro provoz</v>
      </c>
      <c r="H21" s="23" t="str">
        <f t="shared" si="12"/>
        <v>Změna</v>
      </c>
      <c r="I21" s="23" t="str">
        <f t="shared" si="12"/>
        <v>Předpokládané výdaje</v>
      </c>
    </row>
    <row r="22" spans="3:6" s="1" customFormat="1" ht="12.75">
      <c r="C22" s="103" t="str">
        <f t="shared" si="11"/>
        <v>O03</v>
      </c>
      <c r="F22" s="1">
        <v>0</v>
      </c>
    </row>
    <row r="23" spans="1:9" s="1" customFormat="1" ht="35.25" customHeight="1">
      <c r="A23" s="23" t="str">
        <f>A21</f>
        <v>Typ</v>
      </c>
      <c r="B23" s="23" t="str">
        <f>B21</f>
        <v>Popis</v>
      </c>
      <c r="C23" s="23" t="str">
        <f t="shared" si="11"/>
        <v>Klíč</v>
      </c>
      <c r="D23" s="23" t="str">
        <f aca="true" t="shared" si="13" ref="D23:I23">D21</f>
        <v>Na počátku vyhovuje pro výuku</v>
      </c>
      <c r="E23" s="23" t="str">
        <f t="shared" si="13"/>
        <v>Na počátku vyhovuje pro provoz</v>
      </c>
      <c r="F23" s="23" t="str">
        <f t="shared" si="13"/>
        <v>Na konci vyhovuje pro výuku</v>
      </c>
      <c r="G23" s="23" t="str">
        <f t="shared" si="13"/>
        <v>Na konci vyhovuje pro provoz</v>
      </c>
      <c r="H23" s="23" t="str">
        <f t="shared" si="13"/>
        <v>Změna</v>
      </c>
      <c r="I23" s="23" t="str">
        <f t="shared" si="13"/>
        <v>Předpokládané výdaje</v>
      </c>
    </row>
    <row r="24" spans="3:7" s="1" customFormat="1" ht="12.75">
      <c r="C24" s="103" t="str">
        <f t="shared" si="11"/>
        <v>O03</v>
      </c>
      <c r="G24" s="1">
        <v>0</v>
      </c>
    </row>
    <row r="25" spans="1:9" s="1" customFormat="1" ht="35.25" customHeight="1">
      <c r="A25" s="23" t="str">
        <f>A23</f>
        <v>Typ</v>
      </c>
      <c r="B25" s="23" t="str">
        <f>B23</f>
        <v>Popis</v>
      </c>
      <c r="C25" s="23" t="str">
        <f t="shared" si="11"/>
        <v>Klíč</v>
      </c>
      <c r="D25" s="23" t="str">
        <f aca="true" t="shared" si="14" ref="D25:I25">D23</f>
        <v>Na počátku vyhovuje pro výuku</v>
      </c>
      <c r="E25" s="23" t="str">
        <f t="shared" si="14"/>
        <v>Na počátku vyhovuje pro provoz</v>
      </c>
      <c r="F25" s="23" t="str">
        <f t="shared" si="14"/>
        <v>Na konci vyhovuje pro výuku</v>
      </c>
      <c r="G25" s="23" t="str">
        <f t="shared" si="14"/>
        <v>Na konci vyhovuje pro provoz</v>
      </c>
      <c r="H25" s="23" t="str">
        <f t="shared" si="14"/>
        <v>Změna</v>
      </c>
      <c r="I25" s="23" t="str">
        <f t="shared" si="14"/>
        <v>Předpokládané výdaje</v>
      </c>
    </row>
    <row r="26" spans="3:4" s="1" customFormat="1" ht="12.75">
      <c r="C26" s="103" t="str">
        <f>Ostatní!$A$10</f>
        <v>O04</v>
      </c>
      <c r="D26" s="103">
        <v>0</v>
      </c>
    </row>
    <row r="27" spans="1:9" s="1" customFormat="1" ht="39.75" customHeight="1">
      <c r="A27" s="23" t="str">
        <f aca="true" t="shared" si="15" ref="A27:I27">A25</f>
        <v>Typ</v>
      </c>
      <c r="B27" s="23" t="str">
        <f t="shared" si="15"/>
        <v>Popis</v>
      </c>
      <c r="C27" s="23" t="str">
        <f t="shared" si="15"/>
        <v>Klíč</v>
      </c>
      <c r="D27" s="23" t="str">
        <f t="shared" si="15"/>
        <v>Na počátku vyhovuje pro výuku</v>
      </c>
      <c r="E27" s="23" t="str">
        <f t="shared" si="15"/>
        <v>Na počátku vyhovuje pro provoz</v>
      </c>
      <c r="F27" s="23" t="str">
        <f t="shared" si="15"/>
        <v>Na konci vyhovuje pro výuku</v>
      </c>
      <c r="G27" s="23" t="str">
        <f t="shared" si="15"/>
        <v>Na konci vyhovuje pro provoz</v>
      </c>
      <c r="H27" s="23" t="str">
        <f t="shared" si="15"/>
        <v>Změna</v>
      </c>
      <c r="I27" s="23" t="str">
        <f t="shared" si="15"/>
        <v>Předpokládané výdaje</v>
      </c>
    </row>
    <row r="28" spans="3:5" s="1" customFormat="1" ht="12.75">
      <c r="C28" s="103" t="str">
        <f aca="true" t="shared" si="16" ref="C28:C33">C26</f>
        <v>O04</v>
      </c>
      <c r="D28" s="1"/>
      <c r="E28" s="1">
        <v>0</v>
      </c>
    </row>
    <row r="29" spans="1:9" s="1" customFormat="1" ht="36.75" customHeight="1">
      <c r="A29" s="23" t="str">
        <f>A27</f>
        <v>Typ</v>
      </c>
      <c r="B29" s="23" t="str">
        <f>B27</f>
        <v>Popis</v>
      </c>
      <c r="C29" s="23" t="str">
        <f t="shared" si="16"/>
        <v>Klíč</v>
      </c>
      <c r="D29" s="23" t="str">
        <f aca="true" t="shared" si="17" ref="D29:I29">D27</f>
        <v>Na počátku vyhovuje pro výuku</v>
      </c>
      <c r="E29" s="23" t="str">
        <f t="shared" si="17"/>
        <v>Na počátku vyhovuje pro provoz</v>
      </c>
      <c r="F29" s="23" t="str">
        <f t="shared" si="17"/>
        <v>Na konci vyhovuje pro výuku</v>
      </c>
      <c r="G29" s="23" t="str">
        <f t="shared" si="17"/>
        <v>Na konci vyhovuje pro provoz</v>
      </c>
      <c r="H29" s="23" t="str">
        <f t="shared" si="17"/>
        <v>Změna</v>
      </c>
      <c r="I29" s="23" t="str">
        <f t="shared" si="17"/>
        <v>Předpokládané výdaje</v>
      </c>
    </row>
    <row r="30" spans="3:6" s="1" customFormat="1" ht="12.75">
      <c r="C30" s="103" t="str">
        <f t="shared" si="16"/>
        <v>O04</v>
      </c>
      <c r="F30" s="1">
        <v>0</v>
      </c>
    </row>
    <row r="31" spans="1:9" s="1" customFormat="1" ht="35.25" customHeight="1">
      <c r="A31" s="23" t="str">
        <f>A29</f>
        <v>Typ</v>
      </c>
      <c r="B31" s="23" t="str">
        <f>B29</f>
        <v>Popis</v>
      </c>
      <c r="C31" s="23" t="str">
        <f t="shared" si="16"/>
        <v>Klíč</v>
      </c>
      <c r="D31" s="23" t="str">
        <f aca="true" t="shared" si="18" ref="D31:I31">D29</f>
        <v>Na počátku vyhovuje pro výuku</v>
      </c>
      <c r="E31" s="23" t="str">
        <f t="shared" si="18"/>
        <v>Na počátku vyhovuje pro provoz</v>
      </c>
      <c r="F31" s="23" t="str">
        <f t="shared" si="18"/>
        <v>Na konci vyhovuje pro výuku</v>
      </c>
      <c r="G31" s="23" t="str">
        <f t="shared" si="18"/>
        <v>Na konci vyhovuje pro provoz</v>
      </c>
      <c r="H31" s="23" t="str">
        <f t="shared" si="18"/>
        <v>Změna</v>
      </c>
      <c r="I31" s="23" t="str">
        <f t="shared" si="18"/>
        <v>Předpokládané výdaje</v>
      </c>
    </row>
    <row r="32" spans="3:7" s="1" customFormat="1" ht="12.75">
      <c r="C32" s="103" t="str">
        <f t="shared" si="16"/>
        <v>O04</v>
      </c>
      <c r="G32" s="1">
        <v>0</v>
      </c>
    </row>
    <row r="33" spans="1:9" s="1" customFormat="1" ht="35.25" customHeight="1">
      <c r="A33" s="23" t="str">
        <f>A31</f>
        <v>Typ</v>
      </c>
      <c r="B33" s="23" t="str">
        <f>B31</f>
        <v>Popis</v>
      </c>
      <c r="C33" s="23" t="str">
        <f t="shared" si="16"/>
        <v>Klíč</v>
      </c>
      <c r="D33" s="23" t="str">
        <f aca="true" t="shared" si="19" ref="D33:I33">D31</f>
        <v>Na počátku vyhovuje pro výuku</v>
      </c>
      <c r="E33" s="23" t="str">
        <f t="shared" si="19"/>
        <v>Na počátku vyhovuje pro provoz</v>
      </c>
      <c r="F33" s="23" t="str">
        <f t="shared" si="19"/>
        <v>Na konci vyhovuje pro výuku</v>
      </c>
      <c r="G33" s="23" t="str">
        <f t="shared" si="19"/>
        <v>Na konci vyhovuje pro provoz</v>
      </c>
      <c r="H33" s="23" t="str">
        <f t="shared" si="19"/>
        <v>Změna</v>
      </c>
      <c r="I33" s="23" t="str">
        <f t="shared" si="19"/>
        <v>Předpokládané výdaje</v>
      </c>
    </row>
    <row r="34" spans="3:4" s="1" customFormat="1" ht="12.75">
      <c r="C34" s="103" t="str">
        <f>Ostatní!$A$11</f>
        <v>O05</v>
      </c>
      <c r="D34" s="103">
        <v>0</v>
      </c>
    </row>
    <row r="35" spans="1:9" s="1" customFormat="1" ht="39.75" customHeight="1">
      <c r="A35" s="23" t="str">
        <f aca="true" t="shared" si="20" ref="A35:I35">A33</f>
        <v>Typ</v>
      </c>
      <c r="B35" s="23" t="str">
        <f t="shared" si="20"/>
        <v>Popis</v>
      </c>
      <c r="C35" s="23" t="str">
        <f t="shared" si="20"/>
        <v>Klíč</v>
      </c>
      <c r="D35" s="23" t="str">
        <f t="shared" si="20"/>
        <v>Na počátku vyhovuje pro výuku</v>
      </c>
      <c r="E35" s="23" t="str">
        <f t="shared" si="20"/>
        <v>Na počátku vyhovuje pro provoz</v>
      </c>
      <c r="F35" s="23" t="str">
        <f t="shared" si="20"/>
        <v>Na konci vyhovuje pro výuku</v>
      </c>
      <c r="G35" s="23" t="str">
        <f t="shared" si="20"/>
        <v>Na konci vyhovuje pro provoz</v>
      </c>
      <c r="H35" s="23" t="str">
        <f t="shared" si="20"/>
        <v>Změna</v>
      </c>
      <c r="I35" s="23" t="str">
        <f t="shared" si="20"/>
        <v>Předpokládané výdaje</v>
      </c>
    </row>
    <row r="36" spans="3:5" s="1" customFormat="1" ht="12.75">
      <c r="C36" s="103" t="str">
        <f aca="true" t="shared" si="21" ref="C36:C41">C34</f>
        <v>O05</v>
      </c>
      <c r="D36" s="1"/>
      <c r="E36" s="1">
        <v>0</v>
      </c>
    </row>
    <row r="37" spans="1:9" s="1" customFormat="1" ht="36.75" customHeight="1">
      <c r="A37" s="23" t="str">
        <f>A35</f>
        <v>Typ</v>
      </c>
      <c r="B37" s="23" t="str">
        <f>B35</f>
        <v>Popis</v>
      </c>
      <c r="C37" s="23" t="str">
        <f t="shared" si="21"/>
        <v>Klíč</v>
      </c>
      <c r="D37" s="23" t="str">
        <f aca="true" t="shared" si="22" ref="D37:I37">D35</f>
        <v>Na počátku vyhovuje pro výuku</v>
      </c>
      <c r="E37" s="23" t="str">
        <f t="shared" si="22"/>
        <v>Na počátku vyhovuje pro provoz</v>
      </c>
      <c r="F37" s="23" t="str">
        <f t="shared" si="22"/>
        <v>Na konci vyhovuje pro výuku</v>
      </c>
      <c r="G37" s="23" t="str">
        <f t="shared" si="22"/>
        <v>Na konci vyhovuje pro provoz</v>
      </c>
      <c r="H37" s="23" t="str">
        <f t="shared" si="22"/>
        <v>Změna</v>
      </c>
      <c r="I37" s="23" t="str">
        <f t="shared" si="22"/>
        <v>Předpokládané výdaje</v>
      </c>
    </row>
    <row r="38" spans="3:6" s="1" customFormat="1" ht="12.75">
      <c r="C38" s="103" t="str">
        <f t="shared" si="21"/>
        <v>O05</v>
      </c>
      <c r="F38" s="1">
        <v>0</v>
      </c>
    </row>
    <row r="39" spans="1:9" s="1" customFormat="1" ht="35.25" customHeight="1">
      <c r="A39" s="23" t="str">
        <f>A37</f>
        <v>Typ</v>
      </c>
      <c r="B39" s="23" t="str">
        <f>B37</f>
        <v>Popis</v>
      </c>
      <c r="C39" s="23" t="str">
        <f t="shared" si="21"/>
        <v>Klíč</v>
      </c>
      <c r="D39" s="23" t="str">
        <f aca="true" t="shared" si="23" ref="D39:I39">D37</f>
        <v>Na počátku vyhovuje pro výuku</v>
      </c>
      <c r="E39" s="23" t="str">
        <f t="shared" si="23"/>
        <v>Na počátku vyhovuje pro provoz</v>
      </c>
      <c r="F39" s="23" t="str">
        <f t="shared" si="23"/>
        <v>Na konci vyhovuje pro výuku</v>
      </c>
      <c r="G39" s="23" t="str">
        <f t="shared" si="23"/>
        <v>Na konci vyhovuje pro provoz</v>
      </c>
      <c r="H39" s="23" t="str">
        <f t="shared" si="23"/>
        <v>Změna</v>
      </c>
      <c r="I39" s="23" t="str">
        <f t="shared" si="23"/>
        <v>Předpokládané výdaje</v>
      </c>
    </row>
    <row r="40" spans="3:7" s="1" customFormat="1" ht="12.75">
      <c r="C40" s="103" t="str">
        <f t="shared" si="21"/>
        <v>O05</v>
      </c>
      <c r="G40" s="1">
        <v>0</v>
      </c>
    </row>
    <row r="41" spans="1:9" s="1" customFormat="1" ht="35.25" customHeight="1">
      <c r="A41" s="23" t="str">
        <f>A39</f>
        <v>Typ</v>
      </c>
      <c r="B41" s="23" t="str">
        <f>B39</f>
        <v>Popis</v>
      </c>
      <c r="C41" s="23" t="str">
        <f t="shared" si="21"/>
        <v>Klíč</v>
      </c>
      <c r="D41" s="23" t="str">
        <f aca="true" t="shared" si="24" ref="D41:I41">D39</f>
        <v>Na počátku vyhovuje pro výuku</v>
      </c>
      <c r="E41" s="23" t="str">
        <f t="shared" si="24"/>
        <v>Na počátku vyhovuje pro provoz</v>
      </c>
      <c r="F41" s="23" t="str">
        <f t="shared" si="24"/>
        <v>Na konci vyhovuje pro výuku</v>
      </c>
      <c r="G41" s="23" t="str">
        <f t="shared" si="24"/>
        <v>Na konci vyhovuje pro provoz</v>
      </c>
      <c r="H41" s="23" t="str">
        <f t="shared" si="24"/>
        <v>Změna</v>
      </c>
      <c r="I41" s="23" t="str">
        <f t="shared" si="24"/>
        <v>Předpokládané výdaje</v>
      </c>
    </row>
    <row r="42" spans="3:4" s="1" customFormat="1" ht="12.75">
      <c r="C42" s="103" t="str">
        <f>Ostatní!$A$12</f>
        <v>O06</v>
      </c>
      <c r="D42" s="103">
        <v>0</v>
      </c>
    </row>
    <row r="43" spans="1:9" s="1" customFormat="1" ht="39.75" customHeight="1">
      <c r="A43" s="23" t="str">
        <f aca="true" t="shared" si="25" ref="A43:I43">A41</f>
        <v>Typ</v>
      </c>
      <c r="B43" s="23" t="str">
        <f t="shared" si="25"/>
        <v>Popis</v>
      </c>
      <c r="C43" s="23" t="str">
        <f t="shared" si="25"/>
        <v>Klíč</v>
      </c>
      <c r="D43" s="23" t="str">
        <f t="shared" si="25"/>
        <v>Na počátku vyhovuje pro výuku</v>
      </c>
      <c r="E43" s="23" t="str">
        <f t="shared" si="25"/>
        <v>Na počátku vyhovuje pro provoz</v>
      </c>
      <c r="F43" s="23" t="str">
        <f t="shared" si="25"/>
        <v>Na konci vyhovuje pro výuku</v>
      </c>
      <c r="G43" s="23" t="str">
        <f t="shared" si="25"/>
        <v>Na konci vyhovuje pro provoz</v>
      </c>
      <c r="H43" s="23" t="str">
        <f t="shared" si="25"/>
        <v>Změna</v>
      </c>
      <c r="I43" s="23" t="str">
        <f t="shared" si="25"/>
        <v>Předpokládané výdaje</v>
      </c>
    </row>
    <row r="44" spans="3:5" s="1" customFormat="1" ht="12.75">
      <c r="C44" s="103" t="str">
        <f aca="true" t="shared" si="26" ref="C44:C49">C42</f>
        <v>O06</v>
      </c>
      <c r="D44" s="1"/>
      <c r="E44" s="1">
        <v>0</v>
      </c>
    </row>
    <row r="45" spans="1:9" s="1" customFormat="1" ht="36.75" customHeight="1">
      <c r="A45" s="23" t="str">
        <f>A43</f>
        <v>Typ</v>
      </c>
      <c r="B45" s="23" t="str">
        <f>B43</f>
        <v>Popis</v>
      </c>
      <c r="C45" s="23" t="str">
        <f t="shared" si="26"/>
        <v>Klíč</v>
      </c>
      <c r="D45" s="23" t="str">
        <f aca="true" t="shared" si="27" ref="D45:I45">D43</f>
        <v>Na počátku vyhovuje pro výuku</v>
      </c>
      <c r="E45" s="23" t="str">
        <f t="shared" si="27"/>
        <v>Na počátku vyhovuje pro provoz</v>
      </c>
      <c r="F45" s="23" t="str">
        <f t="shared" si="27"/>
        <v>Na konci vyhovuje pro výuku</v>
      </c>
      <c r="G45" s="23" t="str">
        <f t="shared" si="27"/>
        <v>Na konci vyhovuje pro provoz</v>
      </c>
      <c r="H45" s="23" t="str">
        <f t="shared" si="27"/>
        <v>Změna</v>
      </c>
      <c r="I45" s="23" t="str">
        <f t="shared" si="27"/>
        <v>Předpokládané výdaje</v>
      </c>
    </row>
    <row r="46" spans="3:6" s="1" customFormat="1" ht="12.75">
      <c r="C46" s="103" t="str">
        <f t="shared" si="26"/>
        <v>O06</v>
      </c>
      <c r="F46" s="1">
        <v>0</v>
      </c>
    </row>
    <row r="47" spans="1:9" s="1" customFormat="1" ht="35.25" customHeight="1">
      <c r="A47" s="23" t="str">
        <f>A45</f>
        <v>Typ</v>
      </c>
      <c r="B47" s="23" t="str">
        <f>B45</f>
        <v>Popis</v>
      </c>
      <c r="C47" s="23" t="str">
        <f t="shared" si="26"/>
        <v>Klíč</v>
      </c>
      <c r="D47" s="23" t="str">
        <f aca="true" t="shared" si="28" ref="D47:I47">D45</f>
        <v>Na počátku vyhovuje pro výuku</v>
      </c>
      <c r="E47" s="23" t="str">
        <f t="shared" si="28"/>
        <v>Na počátku vyhovuje pro provoz</v>
      </c>
      <c r="F47" s="23" t="str">
        <f t="shared" si="28"/>
        <v>Na konci vyhovuje pro výuku</v>
      </c>
      <c r="G47" s="23" t="str">
        <f t="shared" si="28"/>
        <v>Na konci vyhovuje pro provoz</v>
      </c>
      <c r="H47" s="23" t="str">
        <f t="shared" si="28"/>
        <v>Změna</v>
      </c>
      <c r="I47" s="23" t="str">
        <f t="shared" si="28"/>
        <v>Předpokládané výdaje</v>
      </c>
    </row>
    <row r="48" spans="3:7" s="1" customFormat="1" ht="12.75">
      <c r="C48" s="103" t="str">
        <f t="shared" si="26"/>
        <v>O06</v>
      </c>
      <c r="G48" s="1">
        <v>0</v>
      </c>
    </row>
    <row r="49" spans="1:9" s="1" customFormat="1" ht="35.25" customHeight="1">
      <c r="A49" s="23" t="str">
        <f>A47</f>
        <v>Typ</v>
      </c>
      <c r="B49" s="23" t="str">
        <f>B47</f>
        <v>Popis</v>
      </c>
      <c r="C49" s="23" t="str">
        <f t="shared" si="26"/>
        <v>Klíč</v>
      </c>
      <c r="D49" s="23" t="str">
        <f aca="true" t="shared" si="29" ref="D49:I49">D47</f>
        <v>Na počátku vyhovuje pro výuku</v>
      </c>
      <c r="E49" s="23" t="str">
        <f t="shared" si="29"/>
        <v>Na počátku vyhovuje pro provoz</v>
      </c>
      <c r="F49" s="23" t="str">
        <f t="shared" si="29"/>
        <v>Na konci vyhovuje pro výuku</v>
      </c>
      <c r="G49" s="23" t="str">
        <f t="shared" si="29"/>
        <v>Na konci vyhovuje pro provoz</v>
      </c>
      <c r="H49" s="23" t="str">
        <f t="shared" si="29"/>
        <v>Změna</v>
      </c>
      <c r="I49" s="23" t="str">
        <f t="shared" si="29"/>
        <v>Předpokládané výdaje</v>
      </c>
    </row>
    <row r="50" spans="3:4" s="1" customFormat="1" ht="12.75">
      <c r="C50" s="103" t="str">
        <f>Ostatní!$A$13</f>
        <v>O07</v>
      </c>
      <c r="D50" s="103">
        <v>0</v>
      </c>
    </row>
    <row r="51" spans="1:9" s="1" customFormat="1" ht="39.75" customHeight="1">
      <c r="A51" s="23" t="str">
        <f aca="true" t="shared" si="30" ref="A51:I51">A49</f>
        <v>Typ</v>
      </c>
      <c r="B51" s="23" t="str">
        <f t="shared" si="30"/>
        <v>Popis</v>
      </c>
      <c r="C51" s="23" t="str">
        <f t="shared" si="30"/>
        <v>Klíč</v>
      </c>
      <c r="D51" s="23" t="str">
        <f t="shared" si="30"/>
        <v>Na počátku vyhovuje pro výuku</v>
      </c>
      <c r="E51" s="23" t="str">
        <f t="shared" si="30"/>
        <v>Na počátku vyhovuje pro provoz</v>
      </c>
      <c r="F51" s="23" t="str">
        <f t="shared" si="30"/>
        <v>Na konci vyhovuje pro výuku</v>
      </c>
      <c r="G51" s="23" t="str">
        <f t="shared" si="30"/>
        <v>Na konci vyhovuje pro provoz</v>
      </c>
      <c r="H51" s="23" t="str">
        <f t="shared" si="30"/>
        <v>Změna</v>
      </c>
      <c r="I51" s="23" t="str">
        <f t="shared" si="30"/>
        <v>Předpokládané výdaje</v>
      </c>
    </row>
    <row r="52" spans="3:5" s="1" customFormat="1" ht="12.75">
      <c r="C52" s="103" t="str">
        <f aca="true" t="shared" si="31" ref="C52:C57">C50</f>
        <v>O07</v>
      </c>
      <c r="D52" s="1"/>
      <c r="E52" s="1">
        <v>0</v>
      </c>
    </row>
    <row r="53" spans="1:9" s="1" customFormat="1" ht="36.75" customHeight="1">
      <c r="A53" s="23" t="str">
        <f>A51</f>
        <v>Typ</v>
      </c>
      <c r="B53" s="23" t="str">
        <f>B51</f>
        <v>Popis</v>
      </c>
      <c r="C53" s="23" t="str">
        <f t="shared" si="31"/>
        <v>Klíč</v>
      </c>
      <c r="D53" s="23" t="str">
        <f aca="true" t="shared" si="32" ref="D53:I53">D51</f>
        <v>Na počátku vyhovuje pro výuku</v>
      </c>
      <c r="E53" s="23" t="str">
        <f t="shared" si="32"/>
        <v>Na počátku vyhovuje pro provoz</v>
      </c>
      <c r="F53" s="23" t="str">
        <f t="shared" si="32"/>
        <v>Na konci vyhovuje pro výuku</v>
      </c>
      <c r="G53" s="23" t="str">
        <f t="shared" si="32"/>
        <v>Na konci vyhovuje pro provoz</v>
      </c>
      <c r="H53" s="23" t="str">
        <f t="shared" si="32"/>
        <v>Změna</v>
      </c>
      <c r="I53" s="23" t="str">
        <f t="shared" si="32"/>
        <v>Předpokládané výdaje</v>
      </c>
    </row>
    <row r="54" spans="3:6" s="1" customFormat="1" ht="12.75">
      <c r="C54" s="103" t="str">
        <f t="shared" si="31"/>
        <v>O07</v>
      </c>
      <c r="F54" s="1">
        <v>0</v>
      </c>
    </row>
    <row r="55" spans="1:9" s="1" customFormat="1" ht="35.25" customHeight="1">
      <c r="A55" s="23" t="str">
        <f>A53</f>
        <v>Typ</v>
      </c>
      <c r="B55" s="23" t="str">
        <f>B53</f>
        <v>Popis</v>
      </c>
      <c r="C55" s="23" t="str">
        <f t="shared" si="31"/>
        <v>Klíč</v>
      </c>
      <c r="D55" s="23" t="str">
        <f aca="true" t="shared" si="33" ref="D55:I55">D53</f>
        <v>Na počátku vyhovuje pro výuku</v>
      </c>
      <c r="E55" s="23" t="str">
        <f t="shared" si="33"/>
        <v>Na počátku vyhovuje pro provoz</v>
      </c>
      <c r="F55" s="23" t="str">
        <f t="shared" si="33"/>
        <v>Na konci vyhovuje pro výuku</v>
      </c>
      <c r="G55" s="23" t="str">
        <f t="shared" si="33"/>
        <v>Na konci vyhovuje pro provoz</v>
      </c>
      <c r="H55" s="23" t="str">
        <f t="shared" si="33"/>
        <v>Změna</v>
      </c>
      <c r="I55" s="23" t="str">
        <f t="shared" si="33"/>
        <v>Předpokládané výdaje</v>
      </c>
    </row>
    <row r="56" spans="3:7" s="1" customFormat="1" ht="12.75">
      <c r="C56" s="103" t="str">
        <f t="shared" si="31"/>
        <v>O07</v>
      </c>
      <c r="G56" s="1">
        <v>0</v>
      </c>
    </row>
    <row r="57" spans="1:9" s="1" customFormat="1" ht="35.25" customHeight="1">
      <c r="A57" s="23" t="str">
        <f>A55</f>
        <v>Typ</v>
      </c>
      <c r="B57" s="23" t="str">
        <f>B55</f>
        <v>Popis</v>
      </c>
      <c r="C57" s="23" t="str">
        <f t="shared" si="31"/>
        <v>Klíč</v>
      </c>
      <c r="D57" s="23" t="str">
        <f aca="true" t="shared" si="34" ref="D57:I57">D55</f>
        <v>Na počátku vyhovuje pro výuku</v>
      </c>
      <c r="E57" s="23" t="str">
        <f t="shared" si="34"/>
        <v>Na počátku vyhovuje pro provoz</v>
      </c>
      <c r="F57" s="23" t="str">
        <f t="shared" si="34"/>
        <v>Na konci vyhovuje pro výuku</v>
      </c>
      <c r="G57" s="23" t="str">
        <f t="shared" si="34"/>
        <v>Na konci vyhovuje pro provoz</v>
      </c>
      <c r="H57" s="23" t="str">
        <f t="shared" si="34"/>
        <v>Změna</v>
      </c>
      <c r="I57" s="23" t="str">
        <f t="shared" si="34"/>
        <v>Předpokládané výdaje</v>
      </c>
    </row>
    <row r="58" spans="3:4" s="1" customFormat="1" ht="12.75">
      <c r="C58" s="103" t="str">
        <f>Ostatní!$A$14</f>
        <v>O08</v>
      </c>
      <c r="D58" s="103">
        <v>0</v>
      </c>
    </row>
    <row r="59" spans="1:9" s="1" customFormat="1" ht="39.75" customHeight="1">
      <c r="A59" s="23" t="str">
        <f aca="true" t="shared" si="35" ref="A59:I59">A57</f>
        <v>Typ</v>
      </c>
      <c r="B59" s="23" t="str">
        <f t="shared" si="35"/>
        <v>Popis</v>
      </c>
      <c r="C59" s="23" t="str">
        <f t="shared" si="35"/>
        <v>Klíč</v>
      </c>
      <c r="D59" s="23" t="str">
        <f t="shared" si="35"/>
        <v>Na počátku vyhovuje pro výuku</v>
      </c>
      <c r="E59" s="23" t="str">
        <f t="shared" si="35"/>
        <v>Na počátku vyhovuje pro provoz</v>
      </c>
      <c r="F59" s="23" t="str">
        <f t="shared" si="35"/>
        <v>Na konci vyhovuje pro výuku</v>
      </c>
      <c r="G59" s="23" t="str">
        <f t="shared" si="35"/>
        <v>Na konci vyhovuje pro provoz</v>
      </c>
      <c r="H59" s="23" t="str">
        <f t="shared" si="35"/>
        <v>Změna</v>
      </c>
      <c r="I59" s="23" t="str">
        <f t="shared" si="35"/>
        <v>Předpokládané výdaje</v>
      </c>
    </row>
    <row r="60" spans="3:5" s="1" customFormat="1" ht="12.75">
      <c r="C60" s="103" t="str">
        <f aca="true" t="shared" si="36" ref="C60:C65">C58</f>
        <v>O08</v>
      </c>
      <c r="D60" s="1"/>
      <c r="E60" s="1">
        <v>0</v>
      </c>
    </row>
    <row r="61" spans="1:9" s="1" customFormat="1" ht="36.75" customHeight="1">
      <c r="A61" s="23" t="str">
        <f>A59</f>
        <v>Typ</v>
      </c>
      <c r="B61" s="23" t="str">
        <f>B59</f>
        <v>Popis</v>
      </c>
      <c r="C61" s="23" t="str">
        <f t="shared" si="36"/>
        <v>Klíč</v>
      </c>
      <c r="D61" s="23" t="str">
        <f aca="true" t="shared" si="37" ref="D61:I61">D59</f>
        <v>Na počátku vyhovuje pro výuku</v>
      </c>
      <c r="E61" s="23" t="str">
        <f t="shared" si="37"/>
        <v>Na počátku vyhovuje pro provoz</v>
      </c>
      <c r="F61" s="23" t="str">
        <f t="shared" si="37"/>
        <v>Na konci vyhovuje pro výuku</v>
      </c>
      <c r="G61" s="23" t="str">
        <f t="shared" si="37"/>
        <v>Na konci vyhovuje pro provoz</v>
      </c>
      <c r="H61" s="23" t="str">
        <f t="shared" si="37"/>
        <v>Změna</v>
      </c>
      <c r="I61" s="23" t="str">
        <f t="shared" si="37"/>
        <v>Předpokládané výdaje</v>
      </c>
    </row>
    <row r="62" spans="3:6" s="1" customFormat="1" ht="12.75">
      <c r="C62" s="103" t="str">
        <f t="shared" si="36"/>
        <v>O08</v>
      </c>
      <c r="F62" s="1">
        <v>0</v>
      </c>
    </row>
    <row r="63" spans="1:9" s="1" customFormat="1" ht="35.25" customHeight="1">
      <c r="A63" s="23" t="str">
        <f>A61</f>
        <v>Typ</v>
      </c>
      <c r="B63" s="23" t="str">
        <f>B61</f>
        <v>Popis</v>
      </c>
      <c r="C63" s="23" t="str">
        <f t="shared" si="36"/>
        <v>Klíč</v>
      </c>
      <c r="D63" s="23" t="str">
        <f aca="true" t="shared" si="38" ref="D63:I63">D61</f>
        <v>Na počátku vyhovuje pro výuku</v>
      </c>
      <c r="E63" s="23" t="str">
        <f t="shared" si="38"/>
        <v>Na počátku vyhovuje pro provoz</v>
      </c>
      <c r="F63" s="23" t="str">
        <f t="shared" si="38"/>
        <v>Na konci vyhovuje pro výuku</v>
      </c>
      <c r="G63" s="23" t="str">
        <f t="shared" si="38"/>
        <v>Na konci vyhovuje pro provoz</v>
      </c>
      <c r="H63" s="23" t="str">
        <f t="shared" si="38"/>
        <v>Změna</v>
      </c>
      <c r="I63" s="23" t="str">
        <f t="shared" si="38"/>
        <v>Předpokládané výdaje</v>
      </c>
    </row>
    <row r="64" spans="3:7" s="1" customFormat="1" ht="12.75">
      <c r="C64" s="103" t="str">
        <f t="shared" si="36"/>
        <v>O08</v>
      </c>
      <c r="G64" s="1">
        <v>0</v>
      </c>
    </row>
    <row r="65" spans="1:9" s="1" customFormat="1" ht="35.25" customHeight="1">
      <c r="A65" s="23" t="str">
        <f>A63</f>
        <v>Typ</v>
      </c>
      <c r="B65" s="23" t="str">
        <f>B63</f>
        <v>Popis</v>
      </c>
      <c r="C65" s="23" t="str">
        <f t="shared" si="36"/>
        <v>Klíč</v>
      </c>
      <c r="D65" s="23" t="str">
        <f aca="true" t="shared" si="39" ref="D65:I65">D63</f>
        <v>Na počátku vyhovuje pro výuku</v>
      </c>
      <c r="E65" s="23" t="str">
        <f t="shared" si="39"/>
        <v>Na počátku vyhovuje pro provoz</v>
      </c>
      <c r="F65" s="23" t="str">
        <f t="shared" si="39"/>
        <v>Na konci vyhovuje pro výuku</v>
      </c>
      <c r="G65" s="23" t="str">
        <f t="shared" si="39"/>
        <v>Na konci vyhovuje pro provoz</v>
      </c>
      <c r="H65" s="23" t="str">
        <f t="shared" si="39"/>
        <v>Změna</v>
      </c>
      <c r="I65" s="23" t="str">
        <f t="shared" si="39"/>
        <v>Předpokládané výdaje</v>
      </c>
    </row>
    <row r="66" spans="3:4" s="1" customFormat="1" ht="12.75">
      <c r="C66" s="103" t="str">
        <f>Ostatní!$A$15</f>
        <v>O09</v>
      </c>
      <c r="D66" s="103">
        <v>0</v>
      </c>
    </row>
    <row r="67" spans="1:9" s="1" customFormat="1" ht="39.75" customHeight="1">
      <c r="A67" s="23" t="str">
        <f aca="true" t="shared" si="40" ref="A67:I67">A65</f>
        <v>Typ</v>
      </c>
      <c r="B67" s="23" t="str">
        <f t="shared" si="40"/>
        <v>Popis</v>
      </c>
      <c r="C67" s="23" t="str">
        <f t="shared" si="40"/>
        <v>Klíč</v>
      </c>
      <c r="D67" s="23" t="str">
        <f t="shared" si="40"/>
        <v>Na počátku vyhovuje pro výuku</v>
      </c>
      <c r="E67" s="23" t="str">
        <f t="shared" si="40"/>
        <v>Na počátku vyhovuje pro provoz</v>
      </c>
      <c r="F67" s="23" t="str">
        <f t="shared" si="40"/>
        <v>Na konci vyhovuje pro výuku</v>
      </c>
      <c r="G67" s="23" t="str">
        <f t="shared" si="40"/>
        <v>Na konci vyhovuje pro provoz</v>
      </c>
      <c r="H67" s="23" t="str">
        <f t="shared" si="40"/>
        <v>Změna</v>
      </c>
      <c r="I67" s="23" t="str">
        <f t="shared" si="40"/>
        <v>Předpokládané výdaje</v>
      </c>
    </row>
    <row r="68" spans="3:5" s="1" customFormat="1" ht="12.75">
      <c r="C68" s="103" t="str">
        <f aca="true" t="shared" si="41" ref="C68:C73">C66</f>
        <v>O09</v>
      </c>
      <c r="D68" s="1"/>
      <c r="E68" s="1">
        <v>0</v>
      </c>
    </row>
    <row r="69" spans="1:9" s="1" customFormat="1" ht="36.75" customHeight="1">
      <c r="A69" s="23" t="str">
        <f>A67</f>
        <v>Typ</v>
      </c>
      <c r="B69" s="23" t="str">
        <f>B67</f>
        <v>Popis</v>
      </c>
      <c r="C69" s="23" t="str">
        <f t="shared" si="41"/>
        <v>Klíč</v>
      </c>
      <c r="D69" s="23" t="str">
        <f aca="true" t="shared" si="42" ref="D69:I69">D67</f>
        <v>Na počátku vyhovuje pro výuku</v>
      </c>
      <c r="E69" s="23" t="str">
        <f t="shared" si="42"/>
        <v>Na počátku vyhovuje pro provoz</v>
      </c>
      <c r="F69" s="23" t="str">
        <f t="shared" si="42"/>
        <v>Na konci vyhovuje pro výuku</v>
      </c>
      <c r="G69" s="23" t="str">
        <f t="shared" si="42"/>
        <v>Na konci vyhovuje pro provoz</v>
      </c>
      <c r="H69" s="23" t="str">
        <f t="shared" si="42"/>
        <v>Změna</v>
      </c>
      <c r="I69" s="23" t="str">
        <f t="shared" si="42"/>
        <v>Předpokládané výdaje</v>
      </c>
    </row>
    <row r="70" spans="3:6" s="1" customFormat="1" ht="12.75">
      <c r="C70" s="103" t="str">
        <f t="shared" si="41"/>
        <v>O09</v>
      </c>
      <c r="F70" s="1">
        <v>0</v>
      </c>
    </row>
    <row r="71" spans="1:9" s="1" customFormat="1" ht="35.25" customHeight="1">
      <c r="A71" s="23" t="str">
        <f>A69</f>
        <v>Typ</v>
      </c>
      <c r="B71" s="23" t="str">
        <f>B69</f>
        <v>Popis</v>
      </c>
      <c r="C71" s="23" t="str">
        <f t="shared" si="41"/>
        <v>Klíč</v>
      </c>
      <c r="D71" s="23" t="str">
        <f aca="true" t="shared" si="43" ref="D71:I71">D69</f>
        <v>Na počátku vyhovuje pro výuku</v>
      </c>
      <c r="E71" s="23" t="str">
        <f t="shared" si="43"/>
        <v>Na počátku vyhovuje pro provoz</v>
      </c>
      <c r="F71" s="23" t="str">
        <f t="shared" si="43"/>
        <v>Na konci vyhovuje pro výuku</v>
      </c>
      <c r="G71" s="23" t="str">
        <f t="shared" si="43"/>
        <v>Na konci vyhovuje pro provoz</v>
      </c>
      <c r="H71" s="23" t="str">
        <f t="shared" si="43"/>
        <v>Změna</v>
      </c>
      <c r="I71" s="23" t="str">
        <f t="shared" si="43"/>
        <v>Předpokládané výdaje</v>
      </c>
    </row>
    <row r="72" spans="3:7" s="1" customFormat="1" ht="12.75">
      <c r="C72" s="103" t="str">
        <f t="shared" si="41"/>
        <v>O09</v>
      </c>
      <c r="G72" s="1">
        <v>0</v>
      </c>
    </row>
    <row r="73" spans="1:9" s="1" customFormat="1" ht="35.25" customHeight="1">
      <c r="A73" s="23" t="str">
        <f>A71</f>
        <v>Typ</v>
      </c>
      <c r="B73" s="23" t="str">
        <f>B71</f>
        <v>Popis</v>
      </c>
      <c r="C73" s="23" t="str">
        <f t="shared" si="41"/>
        <v>Klíč</v>
      </c>
      <c r="D73" s="23" t="str">
        <f aca="true" t="shared" si="44" ref="D73:I73">D71</f>
        <v>Na počátku vyhovuje pro výuku</v>
      </c>
      <c r="E73" s="23" t="str">
        <f t="shared" si="44"/>
        <v>Na počátku vyhovuje pro provoz</v>
      </c>
      <c r="F73" s="23" t="str">
        <f t="shared" si="44"/>
        <v>Na konci vyhovuje pro výuku</v>
      </c>
      <c r="G73" s="23" t="str">
        <f t="shared" si="44"/>
        <v>Na konci vyhovuje pro provoz</v>
      </c>
      <c r="H73" s="23" t="str">
        <f t="shared" si="44"/>
        <v>Změna</v>
      </c>
      <c r="I73" s="23" t="str">
        <f t="shared" si="44"/>
        <v>Předpokládané výdaje</v>
      </c>
    </row>
    <row r="74" spans="3:4" s="1" customFormat="1" ht="12.75">
      <c r="C74" s="103" t="str">
        <f>Ostatní!$A$16</f>
        <v>O10</v>
      </c>
      <c r="D74" s="103">
        <v>0</v>
      </c>
    </row>
    <row r="75" spans="1:9" s="1" customFormat="1" ht="39.75" customHeight="1">
      <c r="A75" s="23" t="str">
        <f aca="true" t="shared" si="45" ref="A75:I75">A73</f>
        <v>Typ</v>
      </c>
      <c r="B75" s="23" t="str">
        <f t="shared" si="45"/>
        <v>Popis</v>
      </c>
      <c r="C75" s="23" t="str">
        <f t="shared" si="45"/>
        <v>Klíč</v>
      </c>
      <c r="D75" s="23" t="str">
        <f t="shared" si="45"/>
        <v>Na počátku vyhovuje pro výuku</v>
      </c>
      <c r="E75" s="23" t="str">
        <f t="shared" si="45"/>
        <v>Na počátku vyhovuje pro provoz</v>
      </c>
      <c r="F75" s="23" t="str">
        <f t="shared" si="45"/>
        <v>Na konci vyhovuje pro výuku</v>
      </c>
      <c r="G75" s="23" t="str">
        <f t="shared" si="45"/>
        <v>Na konci vyhovuje pro provoz</v>
      </c>
      <c r="H75" s="23" t="str">
        <f t="shared" si="45"/>
        <v>Změna</v>
      </c>
      <c r="I75" s="23" t="str">
        <f t="shared" si="45"/>
        <v>Předpokládané výdaje</v>
      </c>
    </row>
    <row r="76" spans="3:5" s="1" customFormat="1" ht="12.75">
      <c r="C76" s="103" t="str">
        <f>C74</f>
        <v>O10</v>
      </c>
      <c r="D76" s="1"/>
      <c r="E76" s="1">
        <v>0</v>
      </c>
    </row>
    <row r="77" spans="1:9" s="1" customFormat="1" ht="36.75" customHeight="1">
      <c r="A77" s="23" t="str">
        <f>A75</f>
        <v>Typ</v>
      </c>
      <c r="B77" s="23" t="str">
        <f>B75</f>
        <v>Popis</v>
      </c>
      <c r="C77" s="23" t="str">
        <f>C75</f>
        <v>Klíč</v>
      </c>
      <c r="D77" s="23" t="str">
        <f aca="true" t="shared" si="46" ref="D77:I77">D75</f>
        <v>Na počátku vyhovuje pro výuku</v>
      </c>
      <c r="E77" s="23" t="str">
        <f t="shared" si="46"/>
        <v>Na počátku vyhovuje pro provoz</v>
      </c>
      <c r="F77" s="23" t="str">
        <f t="shared" si="46"/>
        <v>Na konci vyhovuje pro výuku</v>
      </c>
      <c r="G77" s="23" t="str">
        <f t="shared" si="46"/>
        <v>Na konci vyhovuje pro provoz</v>
      </c>
      <c r="H77" s="23" t="str">
        <f t="shared" si="46"/>
        <v>Změna</v>
      </c>
      <c r="I77" s="23" t="str">
        <f t="shared" si="46"/>
        <v>Předpokládané výdaje</v>
      </c>
    </row>
    <row r="78" spans="3:6" s="1" customFormat="1" ht="12.75">
      <c r="C78" s="103" t="str">
        <f>C76</f>
        <v>O10</v>
      </c>
      <c r="F78" s="1">
        <v>0</v>
      </c>
    </row>
    <row r="79" spans="1:9" s="1" customFormat="1" ht="35.25" customHeight="1">
      <c r="A79" s="23" t="str">
        <f>A77</f>
        <v>Typ</v>
      </c>
      <c r="B79" s="23" t="str">
        <f>B77</f>
        <v>Popis</v>
      </c>
      <c r="C79" s="23" t="str">
        <f>C77</f>
        <v>Klíč</v>
      </c>
      <c r="D79" s="23" t="str">
        <f aca="true" t="shared" si="47" ref="D79:I79">D77</f>
        <v>Na počátku vyhovuje pro výuku</v>
      </c>
      <c r="E79" s="23" t="str">
        <f t="shared" si="47"/>
        <v>Na počátku vyhovuje pro provoz</v>
      </c>
      <c r="F79" s="23" t="str">
        <f t="shared" si="47"/>
        <v>Na konci vyhovuje pro výuku</v>
      </c>
      <c r="G79" s="23" t="str">
        <f t="shared" si="47"/>
        <v>Na konci vyhovuje pro provoz</v>
      </c>
      <c r="H79" s="23" t="str">
        <f t="shared" si="47"/>
        <v>Změna</v>
      </c>
      <c r="I79" s="23" t="str">
        <f t="shared" si="47"/>
        <v>Předpokládané výdaje</v>
      </c>
    </row>
    <row r="80" spans="3:7" s="1" customFormat="1" ht="12.75">
      <c r="C80" s="103" t="str">
        <f>C78</f>
        <v>O10</v>
      </c>
      <c r="G80" s="1">
        <v>0</v>
      </c>
    </row>
  </sheetData>
  <sheetProtection sheet="1" objects="1" scenarios="1"/>
  <printOptions horizontalCentered="1"/>
  <pageMargins left="0.47222222222222227" right="0.47222222222222227" top="0.9840277777777778" bottom="0.5902777777777778" header="0.09861111111111112" footer="0.09861111111111112"/>
  <pageSetup fitToHeight="0" horizontalDpi="300" verticalDpi="300" orientation="landscape" paperSize="9"/>
  <headerFooter alignWithMargins="0">
    <oddFooter>&amp;L&amp;"Times New Roman,obyčejné"&amp;12Vytvořeno v roce 2004 v rámci projektu ADMIN&amp;R&amp;"Times New Roman,obyčejné"&amp;12Verze 0.2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96"/>
  <sheetViews>
    <sheetView showGridLines="0" workbookViewId="0" topLeftCell="A1">
      <selection activeCell="H30" sqref="H30"/>
    </sheetView>
  </sheetViews>
  <sheetFormatPr defaultColWidth="9.00390625" defaultRowHeight="12.75"/>
  <cols>
    <col min="1" max="1" width="11.125" style="1" customWidth="1"/>
    <col min="2" max="2" width="41.625" style="1" customWidth="1"/>
    <col min="3" max="3" width="10.375" style="1" customWidth="1"/>
    <col min="4" max="7" width="11.125" style="1" customWidth="1"/>
    <col min="8" max="8" width="15.125" style="1" customWidth="1"/>
    <col min="9" max="9" width="11.125" style="2" customWidth="1"/>
    <col min="10" max="26" width="9.00390625" style="2" customWidth="1"/>
    <col min="27" max="256" width="9.00390625" style="1" customWidth="1"/>
  </cols>
  <sheetData>
    <row r="1" spans="1:26" s="5" customFormat="1" ht="39" customHeight="1">
      <c r="A1" s="3" t="str">
        <f>"ICT plán školy na rok "&amp;Vstup!$B$6&amp;" - Infrastruktura"</f>
        <v>ICT plán školy na rok 2005 - Infrastruktura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39" customHeight="1">
      <c r="A2" s="3" t="str">
        <f>Vstup!A2</f>
        <v>Střední zemědělská škola, Klatovy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1" customFormat="1" ht="7.5" customHeight="1">
      <c r="A3" s="7"/>
      <c r="B3" s="7"/>
      <c r="C3" s="7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1" customFormat="1" ht="7.5" customHeight="1">
      <c r="A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" customFormat="1" ht="17.25" customHeight="1">
      <c r="A5" s="19" t="s">
        <v>23</v>
      </c>
      <c r="B5" s="19"/>
      <c r="C5" s="19"/>
      <c r="D5" s="19"/>
      <c r="E5" s="19"/>
      <c r="F5" s="19"/>
      <c r="G5" s="19"/>
      <c r="H5" s="20">
        <f>SUM(Infrastruktura!H20:H46)</f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23" customFormat="1" ht="24.75">
      <c r="A6" s="21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31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1" customFormat="1" ht="12.75">
      <c r="A7" s="24" t="s">
        <v>32</v>
      </c>
      <c r="B7" s="1" t="s">
        <v>33</v>
      </c>
      <c r="C7" s="25">
        <f>Vstup!B16*Vstup!$E$6/100</f>
        <v>41.54</v>
      </c>
      <c r="D7" s="26">
        <f>DSUM($A$19:$H$46,$E$19,I_SQL!$A$1:$H$2)</f>
        <v>48</v>
      </c>
      <c r="E7" s="27" t="str">
        <f aca="true" t="shared" si="0" ref="E7:E16">IF(C7="","-",IF(C7&lt;D7,"Ano","Ne"))</f>
        <v>Ano</v>
      </c>
      <c r="F7" s="26">
        <f>DSUM($A$19:$H$46,$F$19,I_SQL!$A$1:$H$2)</f>
        <v>50</v>
      </c>
      <c r="G7" s="27" t="str">
        <f aca="true" t="shared" si="1" ref="G7:G16">IF(C7="","-",IF(C7&lt;F7,"Ano","Ne"))</f>
        <v>Ano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1" customFormat="1" ht="12.75">
      <c r="A8" s="24" t="s">
        <v>34</v>
      </c>
      <c r="B8" s="1" t="s">
        <v>35</v>
      </c>
      <c r="C8" s="25">
        <f>Vstup!B17*Vstup!$E$6/100</f>
        <v>21.44</v>
      </c>
      <c r="D8" s="26">
        <f>DSUM($A$19:$H$46,E19,I_SQL!$A$3:$H$4)</f>
        <v>25</v>
      </c>
      <c r="E8" s="27" t="str">
        <f t="shared" si="0"/>
        <v>Ano</v>
      </c>
      <c r="F8" s="26">
        <f>DSUM($A$19:$H$46,$F$19,I_SQL!$A$3:$H$4)</f>
        <v>27</v>
      </c>
      <c r="G8" s="27" t="str">
        <f t="shared" si="1"/>
        <v>Ano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1" customFormat="1" ht="12.75">
      <c r="A9" s="24" t="s">
        <v>36</v>
      </c>
      <c r="B9" s="1" t="s">
        <v>37</v>
      </c>
      <c r="C9" s="25">
        <f>Vstup!B18*Vstup!$E$6/100</f>
        <v>2.68</v>
      </c>
      <c r="D9" s="26">
        <f>DSUM($A$19:$H$46,$E$19,I_SQL!$A$5:$H$6)</f>
        <v>1</v>
      </c>
      <c r="E9" s="27" t="str">
        <f t="shared" si="0"/>
        <v>Ne</v>
      </c>
      <c r="F9" s="26">
        <f>DSUM($A$19:$H$46,$F$19,I_SQL!$A$5:$H$6)</f>
        <v>3</v>
      </c>
      <c r="G9" s="27" t="str">
        <f t="shared" si="1"/>
        <v>Ano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1" customFormat="1" ht="12.75">
      <c r="A10" s="24" t="s">
        <v>38</v>
      </c>
      <c r="B10" s="1" t="s">
        <v>39</v>
      </c>
      <c r="C10" s="28"/>
      <c r="D10" s="26">
        <f>DSUM($A$19:$H$46,$E$19,I_SQL!$A$7:$H$8)</f>
        <v>61</v>
      </c>
      <c r="E10" s="27" t="str">
        <f t="shared" si="0"/>
        <v>-</v>
      </c>
      <c r="F10" s="26">
        <f>DSUM($A$19:$H$46,$F$19,I_SQL!$A$7:$H$8)</f>
        <v>65</v>
      </c>
      <c r="G10" s="27" t="str">
        <f t="shared" si="1"/>
        <v>-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1" customFormat="1" ht="12.75">
      <c r="A11" s="24" t="s">
        <v>40</v>
      </c>
      <c r="B11" s="1" t="s">
        <v>41</v>
      </c>
      <c r="C11" s="28"/>
      <c r="D11" s="26">
        <f>DSUM($A$19:$H$46,$E$19,I_SQL!$A$9:$H$10)</f>
        <v>19</v>
      </c>
      <c r="E11" s="27" t="str">
        <f t="shared" si="0"/>
        <v>-</v>
      </c>
      <c r="F11" s="26">
        <f>DSUM($A$19:$H$46,$F$19,I_SQL!$A$9:$H$10)</f>
        <v>40</v>
      </c>
      <c r="G11" s="27" t="str">
        <f t="shared" si="1"/>
        <v>-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1" customFormat="1" ht="12.75">
      <c r="A12" s="24" t="s">
        <v>42</v>
      </c>
      <c r="B12" s="1" t="s">
        <v>43</v>
      </c>
      <c r="C12" s="1"/>
      <c r="D12" s="26">
        <f>DSUM($A$19:$H$46,$E$19,I_SQL!$A$11:$H$12)</f>
        <v>0</v>
      </c>
      <c r="E12" s="27" t="str">
        <f t="shared" si="0"/>
        <v>-</v>
      </c>
      <c r="F12" s="26">
        <f>DSUM($A$19:$H$46,$F$19,I_SQL!$A$11:$H$12)</f>
        <v>0</v>
      </c>
      <c r="G12" s="27" t="str">
        <f t="shared" si="1"/>
        <v>-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1" customFormat="1" ht="12.75">
      <c r="A13" s="24" t="s">
        <v>44</v>
      </c>
      <c r="B13" s="1" t="s">
        <v>45</v>
      </c>
      <c r="C13" s="1"/>
      <c r="D13" s="26">
        <f>DSUM($A$19:$H$46,$E$19,I_SQL!$A$13:$H$14)</f>
        <v>8</v>
      </c>
      <c r="E13" s="27" t="str">
        <f t="shared" si="0"/>
        <v>-</v>
      </c>
      <c r="F13" s="26">
        <f>DSUM($A$19:$H$46,$F$19,I_SQL!$A$13:$H$14)</f>
        <v>8</v>
      </c>
      <c r="G13" s="27" t="str">
        <f t="shared" si="1"/>
        <v>-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1" customFormat="1" ht="12.75">
      <c r="A14" s="24" t="s">
        <v>46</v>
      </c>
      <c r="B14" s="1" t="s">
        <v>47</v>
      </c>
      <c r="C14" s="1"/>
      <c r="D14" s="26">
        <f>DSUM($A$19:$H$46,$E$19,I_SQL!$A$15:$H$16)</f>
        <v>0</v>
      </c>
      <c r="E14" s="27" t="str">
        <f t="shared" si="0"/>
        <v>-</v>
      </c>
      <c r="F14" s="26">
        <f>DSUM($A$19:$H$46,$F$19,I_SQL!$A$15:$H$16)</f>
        <v>0</v>
      </c>
      <c r="G14" s="27" t="str">
        <f t="shared" si="1"/>
        <v>-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" customFormat="1" ht="12.75">
      <c r="A15" s="24" t="s">
        <v>48</v>
      </c>
      <c r="B15" s="1" t="s">
        <v>49</v>
      </c>
      <c r="C15" s="1"/>
      <c r="D15" s="26">
        <f>DSUM($A$19:$H$46,$E$19,I_SQL!$A$17:$H$18)</f>
        <v>0</v>
      </c>
      <c r="E15" s="27" t="str">
        <f t="shared" si="0"/>
        <v>-</v>
      </c>
      <c r="F15" s="26">
        <f>DSUM($A$19:$H$46,$F$19,I_SQL!$A$17:$H$18)</f>
        <v>0</v>
      </c>
      <c r="G15" s="27" t="str">
        <f t="shared" si="1"/>
        <v>-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1" customFormat="1" ht="12.75">
      <c r="A16" s="24" t="s">
        <v>50</v>
      </c>
      <c r="D16" s="26">
        <f>DSUM($A$19:$H$46,$E$19,I_SQL!$A$19:$H$20)</f>
        <v>0</v>
      </c>
      <c r="E16" s="27" t="str">
        <f t="shared" si="0"/>
        <v>-</v>
      </c>
      <c r="F16" s="26">
        <f>DSUM($A$19:$H$46,$F$19,I_SQL!$A$19:$H$20)</f>
        <v>0</v>
      </c>
      <c r="G16" s="27" t="str">
        <f t="shared" si="1"/>
        <v>-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9:26" s="1" customFormat="1" ht="12.7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1" customFormat="1" ht="15">
      <c r="A18" s="19" t="s">
        <v>51</v>
      </c>
      <c r="B18" s="19"/>
      <c r="C18" s="19"/>
      <c r="D18" s="19"/>
      <c r="E18" s="19"/>
      <c r="F18" s="19"/>
      <c r="G18" s="19"/>
      <c r="H18" s="1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3" customFormat="1" ht="24.75">
      <c r="A19" s="21" t="s">
        <v>52</v>
      </c>
      <c r="B19" s="21" t="s">
        <v>53</v>
      </c>
      <c r="C19" s="21" t="s">
        <v>54</v>
      </c>
      <c r="D19" s="21" t="s">
        <v>55</v>
      </c>
      <c r="E19" s="21" t="s">
        <v>56</v>
      </c>
      <c r="F19" s="21" t="s">
        <v>57</v>
      </c>
      <c r="G19" s="21" t="s">
        <v>58</v>
      </c>
      <c r="H19" s="21" t="s">
        <v>59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1" customFormat="1" ht="12.75">
      <c r="A20" s="1" t="s">
        <v>60</v>
      </c>
      <c r="B20" s="1" t="s">
        <v>61</v>
      </c>
      <c r="C20" s="24" t="s">
        <v>62</v>
      </c>
      <c r="D20" s="24"/>
      <c r="E20" s="1">
        <v>30</v>
      </c>
      <c r="F20" s="1">
        <v>30</v>
      </c>
      <c r="G20" s="29">
        <f aca="true" t="shared" si="2" ref="G20:G36">IF(F20-E20=0,"",F20-E20)</f>
      </c>
      <c r="H20" s="3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1" customFormat="1" ht="12.75">
      <c r="A21" s="1"/>
      <c r="B21" s="1" t="s">
        <v>63</v>
      </c>
      <c r="C21" s="24" t="s">
        <v>64</v>
      </c>
      <c r="D21" s="24"/>
      <c r="E21" s="1">
        <v>19</v>
      </c>
      <c r="F21" s="1">
        <v>19</v>
      </c>
      <c r="G21" s="29">
        <f t="shared" si="2"/>
      </c>
      <c r="H21" s="3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1" customFormat="1" ht="12.75">
      <c r="A22" s="1"/>
      <c r="B22" s="1" t="s">
        <v>65</v>
      </c>
      <c r="C22" s="24" t="s">
        <v>66</v>
      </c>
      <c r="D22" s="24"/>
      <c r="E22" s="1">
        <v>43</v>
      </c>
      <c r="F22" s="1">
        <v>43</v>
      </c>
      <c r="G22" s="29">
        <f t="shared" si="2"/>
      </c>
      <c r="H22" s="3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" customFormat="1" ht="12.75">
      <c r="A23" s="1"/>
      <c r="B23" s="1" t="s">
        <v>67</v>
      </c>
      <c r="C23" s="24" t="s">
        <v>68</v>
      </c>
      <c r="D23" s="24"/>
      <c r="E23" s="1">
        <v>3</v>
      </c>
      <c r="F23" s="1">
        <v>3</v>
      </c>
      <c r="G23" s="29">
        <f t="shared" si="2"/>
      </c>
      <c r="H23" s="3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1" customFormat="1" ht="12.75">
      <c r="A24" s="1"/>
      <c r="B24" s="1" t="s">
        <v>69</v>
      </c>
      <c r="C24" s="24" t="s">
        <v>70</v>
      </c>
      <c r="D24" s="24"/>
      <c r="E24" s="1">
        <v>4</v>
      </c>
      <c r="F24" s="1">
        <v>4</v>
      </c>
      <c r="G24" s="29">
        <f t="shared" si="2"/>
      </c>
      <c r="H24" s="3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" customFormat="1" ht="12.75">
      <c r="A25" s="1"/>
      <c r="B25" s="1" t="s">
        <v>71</v>
      </c>
      <c r="C25" s="24" t="s">
        <v>72</v>
      </c>
      <c r="D25" s="24"/>
      <c r="E25" s="1">
        <v>0</v>
      </c>
      <c r="F25" s="1">
        <v>0</v>
      </c>
      <c r="G25" s="29">
        <f t="shared" si="2"/>
      </c>
      <c r="H25" s="3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1" customFormat="1" ht="12.75">
      <c r="A26" s="1" t="s">
        <v>73</v>
      </c>
      <c r="B26" s="1" t="s">
        <v>74</v>
      </c>
      <c r="C26" s="24" t="s">
        <v>75</v>
      </c>
      <c r="D26" s="24"/>
      <c r="E26" s="1">
        <v>1</v>
      </c>
      <c r="F26" s="1">
        <v>3</v>
      </c>
      <c r="G26" s="29">
        <f t="shared" si="2"/>
        <v>2</v>
      </c>
      <c r="H26" s="30">
        <v>50000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1" customFormat="1" ht="12.75">
      <c r="A27" s="1"/>
      <c r="B27" s="1" t="s">
        <v>76</v>
      </c>
      <c r="C27" s="24" t="s">
        <v>77</v>
      </c>
      <c r="D27" s="24"/>
      <c r="E27" s="1">
        <v>1</v>
      </c>
      <c r="F27" s="1">
        <v>3</v>
      </c>
      <c r="G27" s="29">
        <f t="shared" si="2"/>
        <v>2</v>
      </c>
      <c r="H27" s="3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1" customFormat="1" ht="12.75">
      <c r="A28" s="1"/>
      <c r="B28" s="1" t="s">
        <v>78</v>
      </c>
      <c r="C28" s="24" t="s">
        <v>79</v>
      </c>
      <c r="D28" s="24"/>
      <c r="E28" s="1">
        <v>1</v>
      </c>
      <c r="F28" s="1">
        <v>3</v>
      </c>
      <c r="G28" s="29">
        <f t="shared" si="2"/>
        <v>2</v>
      </c>
      <c r="H28" s="30">
        <v>50000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1" customFormat="1" ht="12.75">
      <c r="A29" s="1"/>
      <c r="B29" s="1" t="s">
        <v>80</v>
      </c>
      <c r="C29" s="24" t="s">
        <v>81</v>
      </c>
      <c r="D29" s="24"/>
      <c r="E29" s="1">
        <v>1</v>
      </c>
      <c r="F29" s="1">
        <v>1</v>
      </c>
      <c r="G29" s="29">
        <f t="shared" si="2"/>
      </c>
      <c r="H29" s="30">
        <v>2000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1" customFormat="1" ht="12.75">
      <c r="A30" s="1"/>
      <c r="B30" s="1" t="s">
        <v>82</v>
      </c>
      <c r="C30" s="24" t="s">
        <v>83</v>
      </c>
      <c r="D30" s="24"/>
      <c r="E30" s="1">
        <v>1</v>
      </c>
      <c r="F30" s="1">
        <v>16</v>
      </c>
      <c r="G30" s="29">
        <f t="shared" si="2"/>
        <v>15</v>
      </c>
      <c r="H30" s="30">
        <v>10000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1" customFormat="1" ht="12.75">
      <c r="A31" s="1"/>
      <c r="B31" s="1" t="s">
        <v>84</v>
      </c>
      <c r="C31" s="24" t="s">
        <v>85</v>
      </c>
      <c r="D31" s="24"/>
      <c r="E31" s="1">
        <v>1</v>
      </c>
      <c r="F31" s="1">
        <v>1</v>
      </c>
      <c r="G31" s="29">
        <f t="shared" si="2"/>
      </c>
      <c r="H31" s="30">
        <v>2000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1" customFormat="1" ht="12.75">
      <c r="A32" s="1" t="s">
        <v>86</v>
      </c>
      <c r="B32" s="1" t="s">
        <v>87</v>
      </c>
      <c r="C32" s="24" t="s">
        <v>88</v>
      </c>
      <c r="D32" s="24">
        <v>3</v>
      </c>
      <c r="E32" s="1">
        <v>17</v>
      </c>
      <c r="F32" s="1">
        <v>17</v>
      </c>
      <c r="G32" s="29">
        <f t="shared" si="2"/>
      </c>
      <c r="H32" s="3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1" customFormat="1" ht="12.75">
      <c r="A33" s="1" t="s">
        <v>89</v>
      </c>
      <c r="B33" s="1" t="s">
        <v>90</v>
      </c>
      <c r="C33" s="24" t="s">
        <v>91</v>
      </c>
      <c r="D33" s="24"/>
      <c r="E33" s="1">
        <v>5</v>
      </c>
      <c r="F33" s="1">
        <v>5</v>
      </c>
      <c r="G33" s="29">
        <f t="shared" si="2"/>
      </c>
      <c r="H33" s="3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1" customFormat="1" ht="12.75">
      <c r="A34" s="1" t="s">
        <v>92</v>
      </c>
      <c r="B34" s="1" t="s">
        <v>93</v>
      </c>
      <c r="C34" s="24" t="s">
        <v>94</v>
      </c>
      <c r="D34" s="24"/>
      <c r="E34" s="1">
        <v>17</v>
      </c>
      <c r="F34" s="1">
        <v>21</v>
      </c>
      <c r="G34" s="29">
        <f t="shared" si="2"/>
        <v>4</v>
      </c>
      <c r="H34" s="3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1" customFormat="1" ht="12.75">
      <c r="A35" s="1"/>
      <c r="B35" s="1" t="s">
        <v>95</v>
      </c>
      <c r="C35" s="24" t="s">
        <v>96</v>
      </c>
      <c r="D35" s="24"/>
      <c r="E35" s="1">
        <v>15</v>
      </c>
      <c r="F35" s="1">
        <v>21</v>
      </c>
      <c r="G35" s="29">
        <f t="shared" si="2"/>
        <v>6</v>
      </c>
      <c r="H35" s="3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1" customFormat="1" ht="12.75">
      <c r="A36" s="1"/>
      <c r="B36" s="1" t="s">
        <v>97</v>
      </c>
      <c r="C36" s="24" t="s">
        <v>98</v>
      </c>
      <c r="D36" s="24"/>
      <c r="E36" s="1">
        <v>3</v>
      </c>
      <c r="F36" s="1">
        <v>3</v>
      </c>
      <c r="G36" s="29">
        <f t="shared" si="2"/>
      </c>
      <c r="H36" s="3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1" customFormat="1" ht="12.75">
      <c r="A37" s="2"/>
      <c r="B37" s="2"/>
      <c r="C37" s="2"/>
      <c r="D37" s="2"/>
      <c r="E37" s="2"/>
      <c r="F37" s="2"/>
      <c r="G37" s="2"/>
      <c r="H37" s="3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1" customFormat="1" ht="12.75">
      <c r="A38" s="2"/>
      <c r="B38" s="2"/>
      <c r="C38" s="2"/>
      <c r="D38" s="2"/>
      <c r="E38" s="2"/>
      <c r="F38" s="2"/>
      <c r="G38" s="2"/>
      <c r="H38" s="3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1" customFormat="1" ht="12.75">
      <c r="A39" s="2"/>
      <c r="B39" s="2"/>
      <c r="C39" s="2"/>
      <c r="D39" s="2"/>
      <c r="E39" s="2"/>
      <c r="F39" s="2"/>
      <c r="G39" s="2"/>
      <c r="H39" s="3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1" customFormat="1" ht="12.75">
      <c r="A40" s="2"/>
      <c r="B40" s="2"/>
      <c r="C40" s="2"/>
      <c r="D40" s="2"/>
      <c r="E40" s="2"/>
      <c r="F40" s="2"/>
      <c r="G40" s="2"/>
      <c r="H40" s="3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1" customFormat="1" ht="12.75">
      <c r="A41" s="2"/>
      <c r="B41" s="2"/>
      <c r="C41" s="2"/>
      <c r="D41" s="2"/>
      <c r="E41" s="2"/>
      <c r="F41" s="2"/>
      <c r="G41" s="2"/>
      <c r="H41" s="3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1" customFormat="1" ht="12.75">
      <c r="A42" s="2"/>
      <c r="B42" s="2"/>
      <c r="C42" s="2"/>
      <c r="D42" s="2"/>
      <c r="E42" s="2"/>
      <c r="F42" s="2"/>
      <c r="G42" s="2"/>
      <c r="H42" s="3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1" customFormat="1" ht="12.75">
      <c r="A43" s="2"/>
      <c r="B43" s="2"/>
      <c r="C43" s="2"/>
      <c r="D43" s="2"/>
      <c r="E43" s="2"/>
      <c r="F43" s="2"/>
      <c r="G43" s="2"/>
      <c r="H43" s="3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s="1" customFormat="1" ht="12.75">
      <c r="A44" s="2"/>
      <c r="B44" s="2"/>
      <c r="C44" s="2"/>
      <c r="D44" s="2"/>
      <c r="E44" s="2"/>
      <c r="F44" s="2"/>
      <c r="G44" s="2"/>
      <c r="H44" s="3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1" customFormat="1" ht="12.75">
      <c r="A45" s="2"/>
      <c r="B45" s="2"/>
      <c r="C45" s="2"/>
      <c r="D45" s="2"/>
      <c r="E45" s="2"/>
      <c r="F45" s="2"/>
      <c r="G45" s="2"/>
      <c r="H45" s="3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1" customFormat="1" ht="12.75">
      <c r="A46" s="2"/>
      <c r="B46" s="2"/>
      <c r="C46" s="2"/>
      <c r="D46" s="2"/>
      <c r="E46" s="2"/>
      <c r="F46" s="2"/>
      <c r="G46" s="2"/>
      <c r="H46" s="3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1" customFormat="1" ht="12.75">
      <c r="A47" s="2"/>
      <c r="B47" s="2"/>
      <c r="C47" s="2"/>
      <c r="D47" s="2"/>
      <c r="E47" s="2"/>
      <c r="F47" s="2"/>
      <c r="G47" s="2"/>
      <c r="H47" s="3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1" customFormat="1" ht="12.75">
      <c r="A48" s="2"/>
      <c r="B48" s="2"/>
      <c r="C48" s="2"/>
      <c r="D48" s="2"/>
      <c r="E48" s="2"/>
      <c r="F48" s="2"/>
      <c r="G48" s="2"/>
      <c r="H48" s="3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1" customFormat="1" ht="12.75">
      <c r="A49" s="2"/>
      <c r="B49" s="2"/>
      <c r="C49" s="2"/>
      <c r="D49" s="2"/>
      <c r="E49" s="2"/>
      <c r="F49" s="2"/>
      <c r="G49" s="2"/>
      <c r="H49" s="3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1" customFormat="1" ht="12.75">
      <c r="A50" s="2"/>
      <c r="B50" s="2"/>
      <c r="C50" s="2"/>
      <c r="D50" s="2"/>
      <c r="E50" s="2"/>
      <c r="F50" s="2"/>
      <c r="G50" s="2"/>
      <c r="H50" s="3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1" customFormat="1" ht="12.75">
      <c r="A51" s="2"/>
      <c r="B51" s="2"/>
      <c r="C51" s="2"/>
      <c r="D51" s="2"/>
      <c r="E51" s="2"/>
      <c r="F51" s="2"/>
      <c r="G51" s="2"/>
      <c r="H51" s="3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1" customFormat="1" ht="12.75">
      <c r="A52" s="2"/>
      <c r="B52" s="2"/>
      <c r="C52" s="2"/>
      <c r="D52" s="2"/>
      <c r="E52" s="2"/>
      <c r="F52" s="2"/>
      <c r="G52" s="2"/>
      <c r="H52" s="3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1" customFormat="1" ht="12.75">
      <c r="A53" s="2"/>
      <c r="B53" s="2"/>
      <c r="C53" s="2"/>
      <c r="D53" s="2"/>
      <c r="E53" s="2"/>
      <c r="F53" s="2"/>
      <c r="G53" s="2"/>
      <c r="H53" s="3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1" customFormat="1" ht="12.75">
      <c r="A54" s="2"/>
      <c r="B54" s="2"/>
      <c r="C54" s="2"/>
      <c r="D54" s="2"/>
      <c r="E54" s="2"/>
      <c r="F54" s="2"/>
      <c r="G54" s="2"/>
      <c r="H54" s="3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s="1" customFormat="1" ht="12.75">
      <c r="A55" s="2"/>
      <c r="B55" s="2"/>
      <c r="C55" s="2"/>
      <c r="D55" s="2"/>
      <c r="E55" s="2"/>
      <c r="F55" s="2"/>
      <c r="G55" s="2"/>
      <c r="H55" s="3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1" customFormat="1" ht="12.75">
      <c r="A56" s="2"/>
      <c r="B56" s="2"/>
      <c r="C56" s="2"/>
      <c r="D56" s="2"/>
      <c r="E56" s="2"/>
      <c r="F56" s="2"/>
      <c r="G56" s="2"/>
      <c r="H56" s="3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s="1" customFormat="1" ht="12.75">
      <c r="A57" s="2"/>
      <c r="B57" s="2"/>
      <c r="C57" s="2"/>
      <c r="D57" s="2"/>
      <c r="E57" s="2"/>
      <c r="F57" s="2"/>
      <c r="G57" s="2"/>
      <c r="H57" s="3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1" customFormat="1" ht="12.75">
      <c r="A58" s="2"/>
      <c r="B58" s="2"/>
      <c r="C58" s="2"/>
      <c r="D58" s="2"/>
      <c r="E58" s="2"/>
      <c r="F58" s="2"/>
      <c r="G58" s="2"/>
      <c r="H58" s="3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s="1" customFormat="1" ht="12.75">
      <c r="A59" s="2"/>
      <c r="B59" s="2"/>
      <c r="C59" s="2"/>
      <c r="D59" s="2"/>
      <c r="E59" s="2"/>
      <c r="F59" s="2"/>
      <c r="G59" s="2"/>
      <c r="H59" s="3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1" customFormat="1" ht="12.75">
      <c r="A60" s="2"/>
      <c r="B60" s="2"/>
      <c r="C60" s="2"/>
      <c r="D60" s="2"/>
      <c r="E60" s="2"/>
      <c r="F60" s="2"/>
      <c r="G60" s="2"/>
      <c r="H60" s="3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s="1" customFormat="1" ht="12.75">
      <c r="A61" s="2"/>
      <c r="B61" s="2"/>
      <c r="C61" s="2"/>
      <c r="D61" s="2"/>
      <c r="E61" s="2"/>
      <c r="F61" s="2"/>
      <c r="G61" s="2"/>
      <c r="H61" s="3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1" customFormat="1" ht="12.75">
      <c r="A62" s="2"/>
      <c r="B62" s="2"/>
      <c r="C62" s="2"/>
      <c r="D62" s="2"/>
      <c r="E62" s="2"/>
      <c r="F62" s="2"/>
      <c r="G62" s="2"/>
      <c r="H62" s="3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s="1" customFormat="1" ht="12.75">
      <c r="A63" s="2"/>
      <c r="B63" s="2"/>
      <c r="C63" s="2"/>
      <c r="D63" s="2"/>
      <c r="E63" s="2"/>
      <c r="F63" s="2"/>
      <c r="G63" s="2"/>
      <c r="H63" s="3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s="1" customFormat="1" ht="12.75">
      <c r="A64" s="2"/>
      <c r="B64" s="2"/>
      <c r="C64" s="2"/>
      <c r="D64" s="2"/>
      <c r="E64" s="2"/>
      <c r="F64" s="2"/>
      <c r="G64" s="2"/>
      <c r="H64" s="3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s="1" customFormat="1" ht="12.75">
      <c r="A65" s="2"/>
      <c r="B65" s="2"/>
      <c r="C65" s="2"/>
      <c r="D65" s="2"/>
      <c r="E65" s="2"/>
      <c r="F65" s="2"/>
      <c r="G65" s="2"/>
      <c r="H65" s="3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s="1" customFormat="1" ht="12.75">
      <c r="A66" s="2"/>
      <c r="B66" s="2"/>
      <c r="C66" s="2"/>
      <c r="D66" s="2"/>
      <c r="E66" s="2"/>
      <c r="F66" s="2"/>
      <c r="G66" s="2"/>
      <c r="H66" s="3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s="1" customFormat="1" ht="12.75">
      <c r="A67" s="2"/>
      <c r="B67" s="2"/>
      <c r="C67" s="2"/>
      <c r="D67" s="2"/>
      <c r="E67" s="2"/>
      <c r="F67" s="2"/>
      <c r="G67" s="2"/>
      <c r="H67" s="3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1" customFormat="1" ht="12.75">
      <c r="A68" s="2"/>
      <c r="B68" s="2"/>
      <c r="C68" s="2"/>
      <c r="D68" s="2"/>
      <c r="E68" s="2"/>
      <c r="F68" s="2"/>
      <c r="G68" s="2"/>
      <c r="H68" s="3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1" customFormat="1" ht="12.75">
      <c r="A69" s="2"/>
      <c r="B69" s="2"/>
      <c r="C69" s="2"/>
      <c r="D69" s="2"/>
      <c r="E69" s="2"/>
      <c r="F69" s="2"/>
      <c r="G69" s="2"/>
      <c r="H69" s="3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s="1" customFormat="1" ht="12.75">
      <c r="A70" s="2"/>
      <c r="B70" s="2"/>
      <c r="C70" s="2"/>
      <c r="D70" s="2"/>
      <c r="E70" s="2"/>
      <c r="F70" s="2"/>
      <c r="G70" s="2"/>
      <c r="H70" s="3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s="1" customFormat="1" ht="12.75">
      <c r="A71" s="2"/>
      <c r="B71" s="2"/>
      <c r="C71" s="2"/>
      <c r="D71" s="2"/>
      <c r="E71" s="2"/>
      <c r="F71" s="2"/>
      <c r="G71" s="2"/>
      <c r="H71" s="3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1" customFormat="1" ht="12.75">
      <c r="A72" s="2"/>
      <c r="B72" s="2"/>
      <c r="C72" s="2"/>
      <c r="D72" s="2"/>
      <c r="E72" s="2"/>
      <c r="F72" s="2"/>
      <c r="G72" s="2"/>
      <c r="H72" s="3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s="1" customFormat="1" ht="12.75">
      <c r="A73" s="2"/>
      <c r="B73" s="2"/>
      <c r="C73" s="2"/>
      <c r="D73" s="2"/>
      <c r="E73" s="2"/>
      <c r="F73" s="2"/>
      <c r="G73" s="2"/>
      <c r="H73" s="3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s="1" customFormat="1" ht="12.75">
      <c r="A74" s="2"/>
      <c r="B74" s="2"/>
      <c r="C74" s="2"/>
      <c r="D74" s="2"/>
      <c r="E74" s="2"/>
      <c r="F74" s="2"/>
      <c r="G74" s="2"/>
      <c r="H74" s="3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s="1" customFormat="1" ht="12.75">
      <c r="A75" s="2"/>
      <c r="B75" s="2"/>
      <c r="C75" s="2"/>
      <c r="D75" s="2"/>
      <c r="E75" s="2"/>
      <c r="F75" s="2"/>
      <c r="G75" s="2"/>
      <c r="H75" s="3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1" customFormat="1" ht="12.75">
      <c r="A76" s="2"/>
      <c r="B76" s="2"/>
      <c r="C76" s="2"/>
      <c r="D76" s="2"/>
      <c r="E76" s="2"/>
      <c r="F76" s="2"/>
      <c r="G76" s="2"/>
      <c r="H76" s="3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s="1" customFormat="1" ht="12.75">
      <c r="A77" s="2"/>
      <c r="B77" s="2"/>
      <c r="C77" s="2"/>
      <c r="D77" s="2"/>
      <c r="E77" s="2"/>
      <c r="F77" s="2"/>
      <c r="G77" s="2"/>
      <c r="H77" s="3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s="1" customFormat="1" ht="12.75">
      <c r="A78" s="2"/>
      <c r="B78" s="2"/>
      <c r="C78" s="2"/>
      <c r="D78" s="2"/>
      <c r="E78" s="2"/>
      <c r="F78" s="2"/>
      <c r="G78" s="2"/>
      <c r="H78" s="3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s="1" customFormat="1" ht="12.75">
      <c r="A79" s="2"/>
      <c r="B79" s="2"/>
      <c r="C79" s="2"/>
      <c r="D79" s="2"/>
      <c r="E79" s="2"/>
      <c r="F79" s="2"/>
      <c r="G79" s="2"/>
      <c r="H79" s="3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s="1" customFormat="1" ht="12.75">
      <c r="A80" s="2"/>
      <c r="B80" s="2"/>
      <c r="C80" s="2"/>
      <c r="D80" s="2"/>
      <c r="E80" s="2"/>
      <c r="F80" s="2"/>
      <c r="G80" s="2"/>
      <c r="H80" s="3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s="1" customFormat="1" ht="12.75">
      <c r="A81" s="2"/>
      <c r="B81" s="2"/>
      <c r="C81" s="2"/>
      <c r="D81" s="2"/>
      <c r="E81" s="2"/>
      <c r="F81" s="2"/>
      <c r="G81" s="2"/>
      <c r="H81" s="3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s="1" customFormat="1" ht="12.75">
      <c r="A82" s="2"/>
      <c r="B82" s="2"/>
      <c r="C82" s="2"/>
      <c r="D82" s="2"/>
      <c r="E82" s="2"/>
      <c r="F82" s="2"/>
      <c r="G82" s="2"/>
      <c r="H82" s="3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s="1" customFormat="1" ht="12.75">
      <c r="A83" s="2"/>
      <c r="B83" s="2"/>
      <c r="C83" s="2"/>
      <c r="D83" s="2"/>
      <c r="E83" s="2"/>
      <c r="F83" s="2"/>
      <c r="G83" s="2"/>
      <c r="H83" s="3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s="1" customFormat="1" ht="12.75">
      <c r="A84" s="2"/>
      <c r="B84" s="2"/>
      <c r="C84" s="2"/>
      <c r="D84" s="2"/>
      <c r="E84" s="2"/>
      <c r="F84" s="2"/>
      <c r="G84" s="2"/>
      <c r="H84" s="3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s="1" customFormat="1" ht="12.75">
      <c r="A85" s="2"/>
      <c r="B85" s="2"/>
      <c r="C85" s="2"/>
      <c r="D85" s="2"/>
      <c r="E85" s="2"/>
      <c r="F85" s="2"/>
      <c r="G85" s="2"/>
      <c r="H85" s="3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s="1" customFormat="1" ht="12.75">
      <c r="A86" s="2"/>
      <c r="B86" s="2"/>
      <c r="C86" s="2"/>
      <c r="D86" s="2"/>
      <c r="E86" s="2"/>
      <c r="F86" s="2"/>
      <c r="G86" s="2"/>
      <c r="H86" s="3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s="1" customFormat="1" ht="12.75">
      <c r="A87" s="2"/>
      <c r="B87" s="2"/>
      <c r="C87" s="2"/>
      <c r="D87" s="2"/>
      <c r="E87" s="2"/>
      <c r="F87" s="2"/>
      <c r="G87" s="2"/>
      <c r="H87" s="3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s="1" customFormat="1" ht="12.75">
      <c r="A88" s="2"/>
      <c r="B88" s="2"/>
      <c r="C88" s="2"/>
      <c r="D88" s="2"/>
      <c r="E88" s="2"/>
      <c r="F88" s="2"/>
      <c r="G88" s="2"/>
      <c r="H88" s="3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s="1" customFormat="1" ht="12.75">
      <c r="A89" s="2"/>
      <c r="B89" s="2"/>
      <c r="C89" s="2"/>
      <c r="D89" s="2"/>
      <c r="E89" s="2"/>
      <c r="F89" s="2"/>
      <c r="G89" s="2"/>
      <c r="H89" s="3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s="1" customFormat="1" ht="12.75">
      <c r="A90" s="2"/>
      <c r="B90" s="2"/>
      <c r="C90" s="2"/>
      <c r="D90" s="2"/>
      <c r="E90" s="2"/>
      <c r="F90" s="2"/>
      <c r="G90" s="2"/>
      <c r="H90" s="3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s="1" customFormat="1" ht="12.75">
      <c r="A91" s="2"/>
      <c r="B91" s="2"/>
      <c r="C91" s="2"/>
      <c r="D91" s="2"/>
      <c r="E91" s="2"/>
      <c r="F91" s="2"/>
      <c r="G91" s="2"/>
      <c r="H91" s="3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s="1" customFormat="1" ht="12.75">
      <c r="A92" s="2"/>
      <c r="B92" s="2"/>
      <c r="C92" s="2"/>
      <c r="D92" s="2"/>
      <c r="E92" s="2"/>
      <c r="F92" s="2"/>
      <c r="G92" s="2"/>
      <c r="H92" s="3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s="1" customFormat="1" ht="12.75">
      <c r="A93" s="2"/>
      <c r="B93" s="2"/>
      <c r="C93" s="2"/>
      <c r="D93" s="2"/>
      <c r="E93" s="2"/>
      <c r="F93" s="2"/>
      <c r="G93" s="2"/>
      <c r="H93" s="3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s="1" customFormat="1" ht="12.75">
      <c r="A94" s="2"/>
      <c r="B94" s="2"/>
      <c r="C94" s="2"/>
      <c r="D94" s="2"/>
      <c r="E94" s="2"/>
      <c r="F94" s="2"/>
      <c r="G94" s="2"/>
      <c r="H94" s="3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s="1" customFormat="1" ht="12.75">
      <c r="A95" s="2"/>
      <c r="B95" s="2"/>
      <c r="C95" s="2"/>
      <c r="D95" s="2"/>
      <c r="E95" s="2"/>
      <c r="F95" s="2"/>
      <c r="G95" s="2"/>
      <c r="H95" s="3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s="1" customFormat="1" ht="12.75">
      <c r="A96" s="2"/>
      <c r="B96" s="2"/>
      <c r="C96" s="2"/>
      <c r="D96" s="2"/>
      <c r="E96" s="2"/>
      <c r="F96" s="2"/>
      <c r="G96" s="2"/>
      <c r="H96" s="3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</sheetData>
  <mergeCells count="5">
    <mergeCell ref="A1:H1"/>
    <mergeCell ref="A2:H2"/>
    <mergeCell ref="A3:H3"/>
    <mergeCell ref="A5:G5"/>
    <mergeCell ref="A18:H18"/>
  </mergeCells>
  <printOptions horizontalCentered="1"/>
  <pageMargins left="0.47222222222222227" right="0.47222222222222227" top="0.1902777777777778" bottom="0.7902777777777779" header="0.11805555555555557" footer="0.11805555555555557"/>
  <pageSetup fitToHeight="0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02"/>
  <sheetViews>
    <sheetView showGridLines="0" workbookViewId="0" topLeftCell="A1">
      <selection activeCell="I26" sqref="I26"/>
    </sheetView>
  </sheetViews>
  <sheetFormatPr defaultColWidth="9.00390625" defaultRowHeight="12.75"/>
  <cols>
    <col min="1" max="1" width="11.125" style="1" customWidth="1"/>
    <col min="2" max="2" width="36.625" style="1" customWidth="1"/>
    <col min="3" max="3" width="10.375" style="1" customWidth="1"/>
    <col min="4" max="7" width="12.375" style="1" customWidth="1"/>
    <col min="8" max="8" width="9.25390625" style="1" customWidth="1"/>
    <col min="9" max="9" width="14.875" style="1" customWidth="1"/>
    <col min="10" max="26" width="9.00390625" style="2" customWidth="1"/>
    <col min="27" max="256" width="9.00390625" style="1" customWidth="1"/>
  </cols>
  <sheetData>
    <row r="1" spans="1:252" s="1" customFormat="1" ht="39" customHeight="1">
      <c r="A1" s="3" t="str">
        <f>"ICT plán školy na rok "&amp;Vstup!$B$6&amp;" - Software a informační zdroje"</f>
        <v>ICT plán školy na rok 2005 - Software a informační zdroje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</row>
    <row r="2" spans="1:252" s="1" customFormat="1" ht="39" customHeight="1">
      <c r="A2" s="3" t="str">
        <f>Vstup!A2</f>
        <v>Střední zemědělská škola, Klatovy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6" s="1" customFormat="1" ht="7.5" customHeight="1">
      <c r="A3" s="7"/>
      <c r="B3" s="7"/>
      <c r="C3" s="7"/>
      <c r="D3" s="7"/>
      <c r="E3" s="7"/>
      <c r="F3" s="7"/>
      <c r="G3" s="7"/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1" customFormat="1" ht="7.5" customHeight="1">
      <c r="A4" s="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" customFormat="1" ht="17.25" customHeight="1">
      <c r="A5" s="19" t="s">
        <v>99</v>
      </c>
      <c r="B5" s="19"/>
      <c r="C5" s="19"/>
      <c r="D5" s="19"/>
      <c r="E5" s="19"/>
      <c r="F5" s="19"/>
      <c r="G5" s="19"/>
      <c r="H5" s="19"/>
      <c r="I5" s="20">
        <f>SUM('Software a  Informační zdroje'!I20:I52)</f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52" s="1" customFormat="1" ht="36.75">
      <c r="A6" s="21" t="s">
        <v>100</v>
      </c>
      <c r="B6" s="21" t="s">
        <v>101</v>
      </c>
      <c r="C6" s="21"/>
      <c r="D6" s="21" t="s">
        <v>102</v>
      </c>
      <c r="E6" s="21" t="s">
        <v>103</v>
      </c>
      <c r="F6" s="21" t="s">
        <v>104</v>
      </c>
      <c r="G6" s="21" t="s">
        <v>105</v>
      </c>
      <c r="H6" s="21" t="s">
        <v>106</v>
      </c>
      <c r="I6" s="21" t="s">
        <v>107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</row>
    <row r="7" spans="1:26" s="1" customFormat="1" ht="12.75">
      <c r="A7" s="24" t="s">
        <v>108</v>
      </c>
      <c r="B7" s="1" t="s">
        <v>109</v>
      </c>
      <c r="C7" s="1"/>
      <c r="D7" s="32" t="str">
        <f>IF(DCOUNT($A$19:$I$52,$D$19,S_SQL!$A$1:$I$2)=0,"Ano","Ne")</f>
        <v>Ano</v>
      </c>
      <c r="E7" s="32" t="str">
        <f>IF(DCOUNT($A$19:$I$52,$E$19,S_SQL!$A$3:$I$4)=0,"Ano","Ne")</f>
        <v>Ano</v>
      </c>
      <c r="F7" s="32" t="str">
        <f>IF(DCOUNT($A$19:$I$52,$F$19,S_SQL!$A$5:$I$6)=0,"Ano","Ne")</f>
        <v>Ano</v>
      </c>
      <c r="G7" s="32" t="str">
        <f>IF(DCOUNT($A$19:$I$52,$G$19,S_SQL!$A$7:$I$8)=0,"Ano","Ne")</f>
        <v>Ano</v>
      </c>
      <c r="H7" s="27" t="str">
        <f aca="true" t="shared" si="0" ref="H7:H16">IF(OR(D7&lt;&gt;F7,E7&lt;&gt;G7),"Ano","Ne")</f>
        <v>Ne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1" customFormat="1" ht="12.75">
      <c r="A8" s="24" t="s">
        <v>110</v>
      </c>
      <c r="B8" s="1" t="s">
        <v>111</v>
      </c>
      <c r="C8" s="1"/>
      <c r="D8" s="32" t="str">
        <f>IF(DCOUNT($A$19:$I$52,$D$19,S_SQL!$A$9:$I$10)=0,"Ano","Ne")</f>
        <v>Ano</v>
      </c>
      <c r="E8" s="32" t="str">
        <f>IF(DCOUNT($A$19:$I$52,$E$19,S_SQL!$A$11:$I$12)=0,"Ano","Ne")</f>
        <v>Ne</v>
      </c>
      <c r="F8" s="32" t="str">
        <f>IF(DCOUNT($A$19:$I$52,$F$19,S_SQL!$A$13:$I$14)=0,"Ano","Ne")</f>
        <v>Ano</v>
      </c>
      <c r="G8" s="32" t="str">
        <f>IF(DCOUNT($A$19:$I$52,$G$19,S_SQL!$A$15:$I$16)=0,"Ano","Ne")</f>
        <v>Ne</v>
      </c>
      <c r="H8" s="27" t="str">
        <f t="shared" si="0"/>
        <v>Ne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1" customFormat="1" ht="12.75">
      <c r="A9" s="24" t="s">
        <v>112</v>
      </c>
      <c r="B9" s="1" t="s">
        <v>113</v>
      </c>
      <c r="C9" s="1"/>
      <c r="D9" s="32" t="str">
        <f>IF(DCOUNT($A$19:$I$52,$D$19,S_SQL!$A$17:$I$18)=0,"Ano","Ne")</f>
        <v>Ano</v>
      </c>
      <c r="E9" s="32" t="str">
        <f>IF(DCOUNT($A$19:$I$52,$E$19,S_SQL!$A$19:$I$20)=0,"Ano","Ne")</f>
        <v>Ano</v>
      </c>
      <c r="F9" s="32" t="str">
        <f>IF(DCOUNT($A$19:$I$52,$F$19,S_SQL!$A$21:$I$22)=0,"Ano","Ne")</f>
        <v>Ano</v>
      </c>
      <c r="G9" s="32" t="str">
        <f>IF(DCOUNT($A$19:$I$52,$G$19,S_SQL!$A$23:$I$24)=0,"Ano","Ne")</f>
        <v>Ano</v>
      </c>
      <c r="H9" s="27" t="str">
        <f t="shared" si="0"/>
        <v>Ne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1" customFormat="1" ht="12.75">
      <c r="A10" s="24" t="s">
        <v>114</v>
      </c>
      <c r="B10" s="1" t="s">
        <v>115</v>
      </c>
      <c r="C10" s="24"/>
      <c r="D10" s="32" t="str">
        <f>IF(DCOUNT($A$19:$I$52,$D$19,S_SQL!$A$25:$I$26)=0,"Ano","Ne")</f>
        <v>Ano</v>
      </c>
      <c r="E10" s="32" t="str">
        <f>IF(DCOUNT($A$19:$I$52,$E$19,S_SQL!$A$27:$I$28)=0,"Ano","Ne")</f>
        <v>Ne</v>
      </c>
      <c r="F10" s="32" t="str">
        <f>IF(DCOUNT($A$19:$I$52,$F$19,S_SQL!$A$29:$I$30)=0,"Ano","Ne")</f>
        <v>Ano</v>
      </c>
      <c r="G10" s="32" t="str">
        <f>IF(DCOUNT($A$19:$I$52,$G$19,S_SQL!$A$31:$I$32)=0,"Ano","Ne")</f>
        <v>Ne</v>
      </c>
      <c r="H10" s="27" t="str">
        <f t="shared" si="0"/>
        <v>Ne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1" customFormat="1" ht="12.75">
      <c r="A11" s="24" t="s">
        <v>116</v>
      </c>
      <c r="B11" s="1" t="s">
        <v>117</v>
      </c>
      <c r="C11" s="24"/>
      <c r="D11" s="32" t="str">
        <f>IF(DCOUNT($A$19:$I$52,$D$19,S_SQL!$A$33:$I$34)=0,"Ano","Ne")</f>
        <v>Ano</v>
      </c>
      <c r="E11" s="32" t="str">
        <f>IF(DCOUNT($A$19:$I$52,$E$19,S_SQL!$A$35:$I$36)=0,"Ano","Ne")</f>
        <v>Ano</v>
      </c>
      <c r="F11" s="32" t="str">
        <f>IF(DCOUNT($A$19:$I$52,$F$19,S_SQL!$A$37:$I$38)=0,"Ano","Ne")</f>
        <v>Ano</v>
      </c>
      <c r="G11" s="32" t="str">
        <f>IF(DCOUNT($A$19:$I$52,$G$19,S_SQL!$A$39:$I$40)=0,"Ano","Ne")</f>
        <v>Ano</v>
      </c>
      <c r="H11" s="27" t="str">
        <f t="shared" si="0"/>
        <v>Ne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1" customFormat="1" ht="12.75">
      <c r="A12" s="24" t="s">
        <v>118</v>
      </c>
      <c r="B12" s="1" t="s">
        <v>119</v>
      </c>
      <c r="C12" s="1"/>
      <c r="D12" s="32" t="str">
        <f>IF(DCOUNT($A$19:$I$52,$D$19,S_SQL!$A$41:$I$42)=0,"Ano","Ne")</f>
        <v>Ne</v>
      </c>
      <c r="E12" s="32" t="str">
        <f>IF(DCOUNT($A$19:$I$52,$E$19,S_SQL!$A$43:$I$44)=0,"Ano","Ne")</f>
        <v>Ne</v>
      </c>
      <c r="F12" s="32" t="str">
        <f>IF(DCOUNT($A$19:$I$52,$F$19,S_SQL!$A$45:$I$46)=0,"Ano","Ne")</f>
        <v>Ano</v>
      </c>
      <c r="G12" s="32" t="str">
        <f>IF(DCOUNT($A$19:$I$52,$G$19,S_SQL!$A$47:$I$48)=0,"Ano","Ne")</f>
        <v>Ano</v>
      </c>
      <c r="H12" s="27" t="str">
        <f t="shared" si="0"/>
        <v>Ano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1" customFormat="1" ht="12.75">
      <c r="A13" s="24" t="s">
        <v>120</v>
      </c>
      <c r="B13" s="1" t="s">
        <v>121</v>
      </c>
      <c r="C13" s="1"/>
      <c r="D13" s="32" t="str">
        <f>IF(DCOUNT($A$19:$I$52,$D$19,S_SQL!$A$49:$I$50)=0,"Ano","Ne")</f>
        <v>Ne</v>
      </c>
      <c r="E13" s="32" t="str">
        <f>IF(DCOUNT($A$19:$I$52,$E$19,S_SQL!$A$51:$I$52)=0,"Ano","Ne")</f>
        <v>Ne</v>
      </c>
      <c r="F13" s="32" t="str">
        <f>IF(DCOUNT($A$19:$I$52,$F$19,S_SQL!$A$53:$I$54)=0,"Ano","Ne")</f>
        <v>Ano</v>
      </c>
      <c r="G13" s="32" t="str">
        <f>IF(DCOUNT($A$19:$I$52,$G$19,S_SQL!$A$55:$I$56)=0,"Ano","Ne")</f>
        <v>Ano</v>
      </c>
      <c r="H13" s="27" t="str">
        <f t="shared" si="0"/>
        <v>Ano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1" customFormat="1" ht="12.75">
      <c r="A14" s="24" t="s">
        <v>122</v>
      </c>
      <c r="B14" s="1" t="s">
        <v>123</v>
      </c>
      <c r="C14" s="1"/>
      <c r="D14" s="32" t="str">
        <f>IF(DCOUNT($A$19:$I$52,$D$19,S_SQL!$A$57:$I$58)=0,"Ano","Ne")</f>
        <v>Ano</v>
      </c>
      <c r="E14" s="32" t="str">
        <f>IF(DCOUNT($A$19:$I$52,$E$19,S_SQL!$A$59:$I$60)=0,"Ano","Ne")</f>
        <v>Ano</v>
      </c>
      <c r="F14" s="32" t="str">
        <f>IF(DCOUNT($A$19:$I$52,$F$19,S_SQL!$A$61:$I$62)=0,"Ano","Ne")</f>
        <v>Ano</v>
      </c>
      <c r="G14" s="32" t="str">
        <f>IF(DCOUNT($A$19:$I$52,$G$19,S_SQL!$A$63:$I$64)=0,"Ano","Ne")</f>
        <v>Ano</v>
      </c>
      <c r="H14" s="27" t="str">
        <f t="shared" si="0"/>
        <v>Ne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" customFormat="1" ht="12.75">
      <c r="A15" s="24" t="s">
        <v>124</v>
      </c>
      <c r="B15" s="1" t="s">
        <v>125</v>
      </c>
      <c r="C15" s="1"/>
      <c r="D15" s="32" t="str">
        <f>IF(DCOUNT($A$19:$I$52,$D$19,S_SQL!$A$65:$I$66)=0,"Ano","Ne")</f>
        <v>Ano</v>
      </c>
      <c r="E15" s="32" t="str">
        <f>IF(DCOUNT($A$19:$I$52,$E$19,S_SQL!$A$67:$I$68)=0,"Ano","Ne")</f>
        <v>Ano</v>
      </c>
      <c r="F15" s="32" t="str">
        <f>IF(DCOUNT($A$19:$I$52,$F$19,S_SQL!$A$69:$I$70)=0,"Ano","Ne")</f>
        <v>Ano</v>
      </c>
      <c r="G15" s="32" t="str">
        <f>IF(DCOUNT($A$19:$I$52,$G$19,S_SQL!$A$71:$I$72)=0,"Ano","Ne")</f>
        <v>Ano</v>
      </c>
      <c r="H15" s="27" t="str">
        <f t="shared" si="0"/>
        <v>Ne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1" customFormat="1" ht="12.75">
      <c r="A16" s="24" t="s">
        <v>126</v>
      </c>
      <c r="D16" s="32" t="str">
        <f>IF(DCOUNT($A$19:$I$52,$D$19,S_SQL!$A$73:$I$74)=0,"Ano","Ne")</f>
        <v>Ano</v>
      </c>
      <c r="E16" s="32" t="str">
        <f>IF(DCOUNT($A$19:$I$52,$E$19,S_SQL!$A$75:$I$76)=0,"Ano","Ne")</f>
        <v>Ano</v>
      </c>
      <c r="F16" s="32" t="str">
        <f>IF(DCOUNT($A$19:$I$52,$F$19,S_SQL!$A$77:$I$78)=0,"Ano","Ne")</f>
        <v>Ano</v>
      </c>
      <c r="G16" s="32" t="str">
        <f>IF(DCOUNT($A$19:$I$52,$G$19,S_SQL!$A$79:$I$80)=0,"Ano","Ne")</f>
        <v>Ano</v>
      </c>
      <c r="H16" s="27" t="str">
        <f t="shared" si="0"/>
        <v>Ne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0:26" s="1" customFormat="1" ht="12.75"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1" customFormat="1" ht="15">
      <c r="A18" s="19" t="s">
        <v>127</v>
      </c>
      <c r="B18" s="19"/>
      <c r="C18" s="19"/>
      <c r="D18" s="19"/>
      <c r="E18" s="19"/>
      <c r="F18" s="19"/>
      <c r="G18" s="19"/>
      <c r="H18" s="19"/>
      <c r="I18" s="1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52" s="1" customFormat="1" ht="36.75">
      <c r="A19" s="21" t="s">
        <v>128</v>
      </c>
      <c r="B19" s="21" t="s">
        <v>129</v>
      </c>
      <c r="C19" s="21" t="s">
        <v>130</v>
      </c>
      <c r="D19" s="21" t="s">
        <v>131</v>
      </c>
      <c r="E19" s="21" t="s">
        <v>132</v>
      </c>
      <c r="F19" s="21" t="s">
        <v>133</v>
      </c>
      <c r="G19" s="21" t="s">
        <v>134</v>
      </c>
      <c r="H19" s="21" t="s">
        <v>135</v>
      </c>
      <c r="I19" s="21" t="s">
        <v>136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</row>
    <row r="20" spans="1:26" s="1" customFormat="1" ht="12.75">
      <c r="A20" s="1" t="s">
        <v>137</v>
      </c>
      <c r="B20" s="1" t="s">
        <v>138</v>
      </c>
      <c r="C20" s="24" t="s">
        <v>139</v>
      </c>
      <c r="D20" s="33">
        <v>1</v>
      </c>
      <c r="E20" s="33">
        <v>1</v>
      </c>
      <c r="F20" s="33">
        <v>1</v>
      </c>
      <c r="G20" s="33">
        <v>1</v>
      </c>
      <c r="H20" s="27" t="str">
        <f aca="true" t="shared" si="1" ref="H20:H39">IF((OR(D20&lt;F20,E20&lt;G20)),"Ano","Ne")</f>
        <v>Ne</v>
      </c>
      <c r="I20" s="3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1" customFormat="1" ht="12.75">
      <c r="A21" s="1"/>
      <c r="B21" s="1" t="s">
        <v>140</v>
      </c>
      <c r="C21" s="24" t="s">
        <v>141</v>
      </c>
      <c r="D21" s="33">
        <v>1</v>
      </c>
      <c r="E21" s="33">
        <v>1</v>
      </c>
      <c r="F21" s="33">
        <v>1</v>
      </c>
      <c r="G21" s="33">
        <v>1</v>
      </c>
      <c r="H21" s="27" t="str">
        <f t="shared" si="1"/>
        <v>Ne</v>
      </c>
      <c r="I21" s="3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1" customFormat="1" ht="12.75">
      <c r="A22" s="1"/>
      <c r="B22" s="1" t="s">
        <v>142</v>
      </c>
      <c r="C22" s="24" t="s">
        <v>143</v>
      </c>
      <c r="D22" s="33">
        <v>1</v>
      </c>
      <c r="E22" s="33">
        <v>1</v>
      </c>
      <c r="F22" s="33">
        <v>1</v>
      </c>
      <c r="G22" s="33">
        <v>1</v>
      </c>
      <c r="H22" s="27" t="str">
        <f t="shared" si="1"/>
        <v>Ne</v>
      </c>
      <c r="I22" s="3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" customFormat="1" ht="12.75">
      <c r="A23" s="1"/>
      <c r="B23" s="1" t="s">
        <v>144</v>
      </c>
      <c r="C23" s="24" t="s">
        <v>145</v>
      </c>
      <c r="D23" s="33"/>
      <c r="E23" s="33">
        <v>1</v>
      </c>
      <c r="F23" s="33"/>
      <c r="G23" s="33">
        <v>1</v>
      </c>
      <c r="H23" s="27" t="str">
        <f t="shared" si="1"/>
        <v>Ne</v>
      </c>
      <c r="I23" s="3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1" customFormat="1" ht="12.75">
      <c r="A24" s="1"/>
      <c r="B24" s="1" t="s">
        <v>146</v>
      </c>
      <c r="C24" s="24" t="s">
        <v>147</v>
      </c>
      <c r="D24" s="33">
        <v>1</v>
      </c>
      <c r="E24" s="33">
        <v>1</v>
      </c>
      <c r="F24" s="33">
        <v>1</v>
      </c>
      <c r="G24" s="33">
        <v>1</v>
      </c>
      <c r="H24" s="27" t="str">
        <f t="shared" si="1"/>
        <v>Ne</v>
      </c>
      <c r="I24" s="3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" customFormat="1" ht="12.75">
      <c r="A25" s="1"/>
      <c r="B25" s="1" t="s">
        <v>148</v>
      </c>
      <c r="C25" s="24" t="s">
        <v>149</v>
      </c>
      <c r="D25" s="33">
        <v>1</v>
      </c>
      <c r="E25" s="33">
        <v>1</v>
      </c>
      <c r="F25" s="33">
        <v>1</v>
      </c>
      <c r="G25" s="33">
        <v>1</v>
      </c>
      <c r="H25" s="27" t="str">
        <f t="shared" si="1"/>
        <v>Ne</v>
      </c>
      <c r="I25" s="3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1" customFormat="1" ht="12.75">
      <c r="A26" s="1"/>
      <c r="B26" s="1" t="s">
        <v>150</v>
      </c>
      <c r="C26" s="24" t="s">
        <v>151</v>
      </c>
      <c r="D26" s="33">
        <v>0</v>
      </c>
      <c r="E26" s="33">
        <v>0</v>
      </c>
      <c r="F26" s="33">
        <v>1</v>
      </c>
      <c r="G26" s="33">
        <v>1</v>
      </c>
      <c r="H26" s="27" t="str">
        <f t="shared" si="1"/>
        <v>Ano</v>
      </c>
      <c r="I26" s="3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1" customFormat="1" ht="12.75">
      <c r="A27" s="1"/>
      <c r="B27" s="1" t="s">
        <v>152</v>
      </c>
      <c r="C27" s="24" t="s">
        <v>153</v>
      </c>
      <c r="D27" s="33">
        <v>1</v>
      </c>
      <c r="E27" s="33">
        <v>1</v>
      </c>
      <c r="F27" s="33">
        <v>1</v>
      </c>
      <c r="G27" s="33">
        <v>1</v>
      </c>
      <c r="H27" s="27" t="str">
        <f t="shared" si="1"/>
        <v>Ne</v>
      </c>
      <c r="I27" s="3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1" customFormat="1" ht="12.75">
      <c r="A28" s="1"/>
      <c r="B28" s="1" t="s">
        <v>154</v>
      </c>
      <c r="C28" s="24" t="s">
        <v>155</v>
      </c>
      <c r="D28" s="33">
        <v>0</v>
      </c>
      <c r="E28" s="33">
        <v>0</v>
      </c>
      <c r="F28" s="33">
        <v>1</v>
      </c>
      <c r="G28" s="33">
        <v>1</v>
      </c>
      <c r="H28" s="27" t="str">
        <f t="shared" si="1"/>
        <v>Ano</v>
      </c>
      <c r="I28" s="3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1" customFormat="1" ht="12.75">
      <c r="A29" s="1"/>
      <c r="B29" s="1" t="s">
        <v>156</v>
      </c>
      <c r="C29" s="24" t="s">
        <v>157</v>
      </c>
      <c r="D29" s="33">
        <v>1</v>
      </c>
      <c r="E29" s="33">
        <v>1</v>
      </c>
      <c r="F29" s="33">
        <v>1</v>
      </c>
      <c r="G29" s="33">
        <v>1</v>
      </c>
      <c r="H29" s="27" t="str">
        <f t="shared" si="1"/>
        <v>Ne</v>
      </c>
      <c r="I29" s="3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1" customFormat="1" ht="12.75">
      <c r="A30" s="1" t="s">
        <v>158</v>
      </c>
      <c r="B30" s="1" t="s">
        <v>159</v>
      </c>
      <c r="C30" s="24" t="s">
        <v>160</v>
      </c>
      <c r="D30" s="33"/>
      <c r="E30" s="33">
        <v>1</v>
      </c>
      <c r="F30" s="33"/>
      <c r="G30" s="33">
        <v>1</v>
      </c>
      <c r="H30" s="27" t="str">
        <f t="shared" si="1"/>
        <v>Ne</v>
      </c>
      <c r="I30" s="3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1" customFormat="1" ht="12.75">
      <c r="A31" s="1" t="s">
        <v>161</v>
      </c>
      <c r="B31" s="1" t="s">
        <v>162</v>
      </c>
      <c r="C31" s="24" t="s">
        <v>163</v>
      </c>
      <c r="D31" s="33"/>
      <c r="E31" s="33">
        <v>0</v>
      </c>
      <c r="F31" s="33"/>
      <c r="G31" s="33">
        <v>0</v>
      </c>
      <c r="H31" s="27" t="str">
        <f t="shared" si="1"/>
        <v>Ne</v>
      </c>
      <c r="I31" s="3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1" customFormat="1" ht="12.75">
      <c r="A32" s="1" t="s">
        <v>164</v>
      </c>
      <c r="B32" s="1" t="s">
        <v>165</v>
      </c>
      <c r="C32" s="24" t="s">
        <v>166</v>
      </c>
      <c r="D32" s="33"/>
      <c r="E32" s="33">
        <v>1</v>
      </c>
      <c r="F32" s="33"/>
      <c r="G32" s="33">
        <v>1</v>
      </c>
      <c r="H32" s="27" t="str">
        <f t="shared" si="1"/>
        <v>Ne</v>
      </c>
      <c r="I32" s="3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1" customFormat="1" ht="12.75">
      <c r="A33" s="1"/>
      <c r="B33" s="1" t="s">
        <v>167</v>
      </c>
      <c r="C33" s="24" t="s">
        <v>168</v>
      </c>
      <c r="D33" s="33"/>
      <c r="E33" s="33">
        <v>1</v>
      </c>
      <c r="F33" s="33"/>
      <c r="G33" s="33">
        <v>1</v>
      </c>
      <c r="H33" s="27" t="str">
        <f t="shared" si="1"/>
        <v>Ne</v>
      </c>
      <c r="I33" s="3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1" customFormat="1" ht="12.75">
      <c r="A34" s="1"/>
      <c r="B34" s="1" t="s">
        <v>169</v>
      </c>
      <c r="C34" s="24" t="s">
        <v>170</v>
      </c>
      <c r="D34" s="33"/>
      <c r="E34" s="33">
        <v>0</v>
      </c>
      <c r="F34" s="33"/>
      <c r="G34" s="33">
        <v>1</v>
      </c>
      <c r="H34" s="27" t="str">
        <f t="shared" si="1"/>
        <v>Ano</v>
      </c>
      <c r="I34" s="3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1" customFormat="1" ht="12.75">
      <c r="A35" s="1"/>
      <c r="B35" s="1" t="s">
        <v>171</v>
      </c>
      <c r="C35" s="24" t="s">
        <v>172</v>
      </c>
      <c r="D35" s="33"/>
      <c r="E35" s="33">
        <v>1</v>
      </c>
      <c r="F35" s="33"/>
      <c r="G35" s="33">
        <v>1</v>
      </c>
      <c r="H35" s="27" t="str">
        <f t="shared" si="1"/>
        <v>Ne</v>
      </c>
      <c r="I35" s="3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1" customFormat="1" ht="12.75">
      <c r="A36" s="1"/>
      <c r="B36" s="1" t="s">
        <v>173</v>
      </c>
      <c r="C36" s="24" t="s">
        <v>174</v>
      </c>
      <c r="D36" s="33"/>
      <c r="E36" s="33">
        <v>0</v>
      </c>
      <c r="F36" s="33"/>
      <c r="G36" s="33">
        <v>0</v>
      </c>
      <c r="H36" s="27" t="str">
        <f t="shared" si="1"/>
        <v>Ne</v>
      </c>
      <c r="I36" s="30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1" customFormat="1" ht="12.75">
      <c r="A37" s="1"/>
      <c r="B37" s="1" t="s">
        <v>175</v>
      </c>
      <c r="C37" s="24" t="s">
        <v>176</v>
      </c>
      <c r="D37" s="33"/>
      <c r="E37" s="33">
        <v>0</v>
      </c>
      <c r="F37" s="33"/>
      <c r="G37" s="33">
        <v>0</v>
      </c>
      <c r="H37" s="27" t="str">
        <f t="shared" si="1"/>
        <v>Ne</v>
      </c>
      <c r="I37" s="30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1" customFormat="1" ht="12.75">
      <c r="A38" s="1"/>
      <c r="B38" s="1" t="s">
        <v>177</v>
      </c>
      <c r="C38" s="24" t="s">
        <v>178</v>
      </c>
      <c r="D38" s="33"/>
      <c r="E38" s="33">
        <v>0</v>
      </c>
      <c r="F38" s="33"/>
      <c r="G38" s="33">
        <v>0</v>
      </c>
      <c r="H38" s="27" t="str">
        <f t="shared" si="1"/>
        <v>Ne</v>
      </c>
      <c r="I38" s="30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1" customFormat="1" ht="12.75">
      <c r="A39" s="1"/>
      <c r="B39" s="1" t="s">
        <v>179</v>
      </c>
      <c r="C39" s="24" t="s">
        <v>180</v>
      </c>
      <c r="D39" s="33"/>
      <c r="E39" s="33">
        <v>0</v>
      </c>
      <c r="F39" s="33"/>
      <c r="G39" s="33">
        <v>0</v>
      </c>
      <c r="H39" s="27" t="str">
        <f t="shared" si="1"/>
        <v>Ne</v>
      </c>
      <c r="I39" s="3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1" customFormat="1" ht="12.75">
      <c r="A40" s="2"/>
      <c r="B40" s="2"/>
      <c r="C40" s="2"/>
      <c r="D40" s="2"/>
      <c r="E40" s="2"/>
      <c r="F40" s="2"/>
      <c r="G40" s="2"/>
      <c r="H40" s="2"/>
      <c r="I40" s="3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1" customFormat="1" ht="12.75">
      <c r="A41" s="2"/>
      <c r="B41" s="2"/>
      <c r="C41" s="2"/>
      <c r="D41" s="2"/>
      <c r="E41" s="2"/>
      <c r="F41" s="2"/>
      <c r="G41" s="2"/>
      <c r="H41" s="2"/>
      <c r="I41" s="3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1" customFormat="1" ht="12.75">
      <c r="A42" s="2"/>
      <c r="B42" s="2"/>
      <c r="C42" s="2"/>
      <c r="D42" s="2"/>
      <c r="E42" s="2"/>
      <c r="F42" s="2"/>
      <c r="G42" s="2"/>
      <c r="H42" s="2"/>
      <c r="I42" s="3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1" customFormat="1" ht="12.75">
      <c r="A43" s="2"/>
      <c r="B43" s="2"/>
      <c r="C43" s="2"/>
      <c r="D43" s="2"/>
      <c r="E43" s="2"/>
      <c r="F43" s="2"/>
      <c r="G43" s="2"/>
      <c r="H43" s="2"/>
      <c r="I43" s="3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s="1" customFormat="1" ht="12.75">
      <c r="A44" s="2"/>
      <c r="B44" s="2"/>
      <c r="C44" s="2"/>
      <c r="D44" s="2"/>
      <c r="E44" s="2"/>
      <c r="F44" s="2"/>
      <c r="G44" s="2"/>
      <c r="H44" s="2"/>
      <c r="I44" s="3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1" customFormat="1" ht="12.75">
      <c r="A45" s="2"/>
      <c r="B45" s="2"/>
      <c r="C45" s="2"/>
      <c r="D45" s="2"/>
      <c r="E45" s="2"/>
      <c r="F45" s="2"/>
      <c r="G45" s="2"/>
      <c r="H45" s="2"/>
      <c r="I45" s="3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1" customFormat="1" ht="12.75">
      <c r="A46" s="2"/>
      <c r="B46" s="2"/>
      <c r="C46" s="2"/>
      <c r="D46" s="2"/>
      <c r="E46" s="2"/>
      <c r="F46" s="2"/>
      <c r="G46" s="2"/>
      <c r="H46" s="2"/>
      <c r="I46" s="3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1" customFormat="1" ht="12.75">
      <c r="A47" s="2"/>
      <c r="B47" s="2"/>
      <c r="C47" s="2"/>
      <c r="D47" s="2"/>
      <c r="E47" s="2"/>
      <c r="F47" s="2"/>
      <c r="G47" s="2"/>
      <c r="H47" s="2"/>
      <c r="I47" s="3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1" customFormat="1" ht="12.75">
      <c r="A48" s="2"/>
      <c r="B48" s="2"/>
      <c r="C48" s="2"/>
      <c r="D48" s="2"/>
      <c r="E48" s="2"/>
      <c r="F48" s="2"/>
      <c r="G48" s="2"/>
      <c r="H48" s="2"/>
      <c r="I48" s="3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1" customFormat="1" ht="12.75">
      <c r="A49" s="2"/>
      <c r="B49" s="2"/>
      <c r="C49" s="2"/>
      <c r="D49" s="2"/>
      <c r="E49" s="2"/>
      <c r="F49" s="2"/>
      <c r="G49" s="2"/>
      <c r="H49" s="2"/>
      <c r="I49" s="3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1" customFormat="1" ht="12.75">
      <c r="A50" s="2"/>
      <c r="B50" s="2"/>
      <c r="C50" s="2"/>
      <c r="D50" s="2"/>
      <c r="E50" s="2"/>
      <c r="F50" s="2"/>
      <c r="G50" s="2"/>
      <c r="H50" s="2"/>
      <c r="I50" s="3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1" customFormat="1" ht="12.75">
      <c r="A51" s="2"/>
      <c r="B51" s="2"/>
      <c r="C51" s="2"/>
      <c r="D51" s="2"/>
      <c r="E51" s="2"/>
      <c r="F51" s="2"/>
      <c r="G51" s="2"/>
      <c r="H51" s="2"/>
      <c r="I51" s="3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1" customFormat="1" ht="12.75">
      <c r="A52" s="2"/>
      <c r="B52" s="2"/>
      <c r="C52" s="2"/>
      <c r="D52" s="2"/>
      <c r="E52" s="2"/>
      <c r="F52" s="2"/>
      <c r="G52" s="2"/>
      <c r="H52" s="2"/>
      <c r="I52" s="3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1" customFormat="1" ht="12.75">
      <c r="A53" s="2"/>
      <c r="B53" s="2"/>
      <c r="C53" s="2"/>
      <c r="D53" s="2"/>
      <c r="E53" s="2"/>
      <c r="F53" s="2"/>
      <c r="G53" s="2"/>
      <c r="H53" s="2"/>
      <c r="I53" s="3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1" customFormat="1" ht="12.75">
      <c r="A54" s="2"/>
      <c r="B54" s="2"/>
      <c r="C54" s="2"/>
      <c r="D54" s="2"/>
      <c r="E54" s="2"/>
      <c r="F54" s="2"/>
      <c r="G54" s="2"/>
      <c r="H54" s="2"/>
      <c r="I54" s="3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s="1" customFormat="1" ht="12.75">
      <c r="A55" s="2"/>
      <c r="B55" s="2"/>
      <c r="C55" s="2"/>
      <c r="D55" s="2"/>
      <c r="E55" s="2"/>
      <c r="F55" s="2"/>
      <c r="G55" s="2"/>
      <c r="H55" s="2"/>
      <c r="I55" s="3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1" customFormat="1" ht="12.75">
      <c r="A56" s="2"/>
      <c r="B56" s="2"/>
      <c r="C56" s="2"/>
      <c r="D56" s="2"/>
      <c r="E56" s="2"/>
      <c r="F56" s="2"/>
      <c r="G56" s="2"/>
      <c r="H56" s="2"/>
      <c r="I56" s="3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s="1" customFormat="1" ht="12.75">
      <c r="A57" s="2"/>
      <c r="B57" s="2"/>
      <c r="C57" s="2"/>
      <c r="D57" s="2"/>
      <c r="E57" s="2"/>
      <c r="F57" s="2"/>
      <c r="G57" s="2"/>
      <c r="H57" s="2"/>
      <c r="I57" s="3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1" customFormat="1" ht="12.75">
      <c r="A58" s="2"/>
      <c r="B58" s="2"/>
      <c r="C58" s="2"/>
      <c r="D58" s="2"/>
      <c r="E58" s="2"/>
      <c r="F58" s="2"/>
      <c r="G58" s="2"/>
      <c r="H58" s="2"/>
      <c r="I58" s="3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s="1" customFormat="1" ht="12.75">
      <c r="A59" s="2"/>
      <c r="B59" s="2"/>
      <c r="C59" s="2"/>
      <c r="D59" s="2"/>
      <c r="E59" s="2"/>
      <c r="F59" s="2"/>
      <c r="G59" s="2"/>
      <c r="H59" s="2"/>
      <c r="I59" s="3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1" customFormat="1" ht="12.75">
      <c r="A60" s="2"/>
      <c r="B60" s="2"/>
      <c r="C60" s="2"/>
      <c r="D60" s="2"/>
      <c r="E60" s="2"/>
      <c r="F60" s="2"/>
      <c r="G60" s="2"/>
      <c r="H60" s="2"/>
      <c r="I60" s="3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s="1" customFormat="1" ht="12.75">
      <c r="A61" s="2"/>
      <c r="B61" s="2"/>
      <c r="C61" s="2"/>
      <c r="D61" s="2"/>
      <c r="E61" s="2"/>
      <c r="F61" s="2"/>
      <c r="G61" s="2"/>
      <c r="H61" s="2"/>
      <c r="I61" s="3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1" customFormat="1" ht="12.75">
      <c r="A62" s="2"/>
      <c r="B62" s="2"/>
      <c r="C62" s="2"/>
      <c r="D62" s="2"/>
      <c r="E62" s="2"/>
      <c r="F62" s="2"/>
      <c r="G62" s="2"/>
      <c r="H62" s="2"/>
      <c r="I62" s="3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s="1" customFormat="1" ht="12.75">
      <c r="A63" s="2"/>
      <c r="B63" s="2"/>
      <c r="C63" s="2"/>
      <c r="D63" s="2"/>
      <c r="E63" s="2"/>
      <c r="F63" s="2"/>
      <c r="G63" s="2"/>
      <c r="H63" s="2"/>
      <c r="I63" s="3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s="1" customFormat="1" ht="12.75">
      <c r="A64" s="2"/>
      <c r="B64" s="2"/>
      <c r="C64" s="2"/>
      <c r="D64" s="2"/>
      <c r="E64" s="2"/>
      <c r="F64" s="2"/>
      <c r="G64" s="2"/>
      <c r="H64" s="2"/>
      <c r="I64" s="3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s="1" customFormat="1" ht="12.75">
      <c r="A65" s="2"/>
      <c r="B65" s="2"/>
      <c r="C65" s="2"/>
      <c r="D65" s="2"/>
      <c r="E65" s="2"/>
      <c r="F65" s="2"/>
      <c r="G65" s="2"/>
      <c r="H65" s="2"/>
      <c r="I65" s="3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s="1" customFormat="1" ht="12.75">
      <c r="A66" s="2"/>
      <c r="B66" s="2"/>
      <c r="C66" s="2"/>
      <c r="D66" s="2"/>
      <c r="E66" s="2"/>
      <c r="F66" s="2"/>
      <c r="G66" s="2"/>
      <c r="H66" s="2"/>
      <c r="I66" s="3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s="1" customFormat="1" ht="12.75">
      <c r="A67" s="2"/>
      <c r="B67" s="2"/>
      <c r="C67" s="2"/>
      <c r="D67" s="2"/>
      <c r="E67" s="2"/>
      <c r="F67" s="2"/>
      <c r="G67" s="2"/>
      <c r="H67" s="2"/>
      <c r="I67" s="3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1" customFormat="1" ht="12.75">
      <c r="A68" s="2"/>
      <c r="B68" s="2"/>
      <c r="C68" s="2"/>
      <c r="D68" s="2"/>
      <c r="E68" s="2"/>
      <c r="F68" s="2"/>
      <c r="G68" s="2"/>
      <c r="H68" s="2"/>
      <c r="I68" s="3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1" customFormat="1" ht="12.75">
      <c r="A69" s="2"/>
      <c r="B69" s="2"/>
      <c r="C69" s="2"/>
      <c r="D69" s="2"/>
      <c r="E69" s="2"/>
      <c r="F69" s="2"/>
      <c r="G69" s="2"/>
      <c r="H69" s="2"/>
      <c r="I69" s="3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s="1" customFormat="1" ht="12.75">
      <c r="A70" s="2"/>
      <c r="B70" s="2"/>
      <c r="C70" s="2"/>
      <c r="D70" s="2"/>
      <c r="E70" s="2"/>
      <c r="F70" s="2"/>
      <c r="G70" s="2"/>
      <c r="H70" s="2"/>
      <c r="I70" s="3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s="1" customFormat="1" ht="12.75">
      <c r="A71" s="2"/>
      <c r="B71" s="2"/>
      <c r="C71" s="2"/>
      <c r="D71" s="2"/>
      <c r="E71" s="2"/>
      <c r="F71" s="2"/>
      <c r="G71" s="2"/>
      <c r="H71" s="2"/>
      <c r="I71" s="3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1" customFormat="1" ht="12.75">
      <c r="A72" s="2"/>
      <c r="B72" s="2"/>
      <c r="C72" s="2"/>
      <c r="D72" s="2"/>
      <c r="E72" s="2"/>
      <c r="F72" s="2"/>
      <c r="G72" s="2"/>
      <c r="H72" s="2"/>
      <c r="I72" s="3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s="1" customFormat="1" ht="12.75">
      <c r="A73" s="2"/>
      <c r="B73" s="2"/>
      <c r="C73" s="2"/>
      <c r="D73" s="2"/>
      <c r="E73" s="2"/>
      <c r="F73" s="2"/>
      <c r="G73" s="2"/>
      <c r="H73" s="2"/>
      <c r="I73" s="3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s="1" customFormat="1" ht="12.75">
      <c r="A74" s="2"/>
      <c r="B74" s="2"/>
      <c r="C74" s="2"/>
      <c r="D74" s="2"/>
      <c r="E74" s="2"/>
      <c r="F74" s="2"/>
      <c r="G74" s="2"/>
      <c r="H74" s="2"/>
      <c r="I74" s="3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s="1" customFormat="1" ht="12.75">
      <c r="A75" s="2"/>
      <c r="B75" s="2"/>
      <c r="C75" s="2"/>
      <c r="D75" s="2"/>
      <c r="E75" s="2"/>
      <c r="F75" s="2"/>
      <c r="G75" s="2"/>
      <c r="H75" s="2"/>
      <c r="I75" s="3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1" customFormat="1" ht="12.75">
      <c r="A76" s="2"/>
      <c r="B76" s="2"/>
      <c r="C76" s="2"/>
      <c r="D76" s="2"/>
      <c r="E76" s="2"/>
      <c r="F76" s="2"/>
      <c r="G76" s="2"/>
      <c r="H76" s="2"/>
      <c r="I76" s="3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s="1" customFormat="1" ht="12.75">
      <c r="A77" s="2"/>
      <c r="B77" s="2"/>
      <c r="C77" s="2"/>
      <c r="D77" s="2"/>
      <c r="E77" s="2"/>
      <c r="F77" s="2"/>
      <c r="G77" s="2"/>
      <c r="H77" s="2"/>
      <c r="I77" s="3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s="1" customFormat="1" ht="12.75">
      <c r="A78" s="2"/>
      <c r="B78" s="2"/>
      <c r="C78" s="2"/>
      <c r="D78" s="2"/>
      <c r="E78" s="2"/>
      <c r="F78" s="2"/>
      <c r="G78" s="2"/>
      <c r="H78" s="2"/>
      <c r="I78" s="3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s="1" customFormat="1" ht="12.75">
      <c r="A79" s="2"/>
      <c r="B79" s="2"/>
      <c r="C79" s="2"/>
      <c r="D79" s="2"/>
      <c r="E79" s="2"/>
      <c r="F79" s="2"/>
      <c r="G79" s="2"/>
      <c r="H79" s="2"/>
      <c r="I79" s="3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s="1" customFormat="1" ht="12.75">
      <c r="A80" s="2"/>
      <c r="B80" s="2"/>
      <c r="C80" s="2"/>
      <c r="D80" s="2"/>
      <c r="E80" s="2"/>
      <c r="F80" s="2"/>
      <c r="G80" s="2"/>
      <c r="H80" s="2"/>
      <c r="I80" s="3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s="1" customFormat="1" ht="12.75">
      <c r="A81" s="2"/>
      <c r="B81" s="2"/>
      <c r="C81" s="2"/>
      <c r="D81" s="2"/>
      <c r="E81" s="2"/>
      <c r="F81" s="2"/>
      <c r="G81" s="2"/>
      <c r="H81" s="2"/>
      <c r="I81" s="3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s="1" customFormat="1" ht="12.75">
      <c r="A82" s="2"/>
      <c r="B82" s="2"/>
      <c r="C82" s="2"/>
      <c r="D82" s="2"/>
      <c r="E82" s="2"/>
      <c r="F82" s="2"/>
      <c r="G82" s="2"/>
      <c r="H82" s="2"/>
      <c r="I82" s="3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s="1" customFormat="1" ht="12.75">
      <c r="A83" s="2"/>
      <c r="B83" s="2"/>
      <c r="C83" s="2"/>
      <c r="D83" s="2"/>
      <c r="E83" s="2"/>
      <c r="F83" s="2"/>
      <c r="G83" s="2"/>
      <c r="H83" s="2"/>
      <c r="I83" s="3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s="1" customFormat="1" ht="12.75">
      <c r="A84" s="2"/>
      <c r="B84" s="2"/>
      <c r="C84" s="2"/>
      <c r="D84" s="2"/>
      <c r="E84" s="2"/>
      <c r="F84" s="2"/>
      <c r="G84" s="2"/>
      <c r="H84" s="2"/>
      <c r="I84" s="3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s="1" customFormat="1" ht="12.75">
      <c r="A85" s="2"/>
      <c r="B85" s="2"/>
      <c r="C85" s="2"/>
      <c r="D85" s="2"/>
      <c r="E85" s="2"/>
      <c r="F85" s="2"/>
      <c r="G85" s="2"/>
      <c r="H85" s="2"/>
      <c r="I85" s="3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s="1" customFormat="1" ht="12.75">
      <c r="A86" s="2"/>
      <c r="B86" s="2"/>
      <c r="C86" s="2"/>
      <c r="D86" s="2"/>
      <c r="E86" s="2"/>
      <c r="F86" s="2"/>
      <c r="G86" s="2"/>
      <c r="H86" s="2"/>
      <c r="I86" s="3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s="1" customFormat="1" ht="12.75">
      <c r="A87" s="2"/>
      <c r="B87" s="2"/>
      <c r="C87" s="2"/>
      <c r="D87" s="2"/>
      <c r="E87" s="2"/>
      <c r="F87" s="2"/>
      <c r="G87" s="2"/>
      <c r="H87" s="2"/>
      <c r="I87" s="3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s="1" customFormat="1" ht="12.75">
      <c r="A88" s="2"/>
      <c r="B88" s="2"/>
      <c r="C88" s="2"/>
      <c r="D88" s="2"/>
      <c r="E88" s="2"/>
      <c r="F88" s="2"/>
      <c r="G88" s="2"/>
      <c r="H88" s="2"/>
      <c r="I88" s="3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s="1" customFormat="1" ht="12.75">
      <c r="A89" s="2"/>
      <c r="B89" s="2"/>
      <c r="C89" s="2"/>
      <c r="D89" s="2"/>
      <c r="E89" s="2"/>
      <c r="F89" s="2"/>
      <c r="G89" s="2"/>
      <c r="H89" s="2"/>
      <c r="I89" s="3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s="1" customFormat="1" ht="12.75">
      <c r="A90" s="2"/>
      <c r="B90" s="2"/>
      <c r="C90" s="2"/>
      <c r="D90" s="2"/>
      <c r="E90" s="2"/>
      <c r="F90" s="2"/>
      <c r="G90" s="2"/>
      <c r="H90" s="2"/>
      <c r="I90" s="3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s="1" customFormat="1" ht="12.75">
      <c r="A91" s="2"/>
      <c r="B91" s="2"/>
      <c r="C91" s="2"/>
      <c r="D91" s="2"/>
      <c r="E91" s="2"/>
      <c r="F91" s="2"/>
      <c r="G91" s="2"/>
      <c r="H91" s="2"/>
      <c r="I91" s="3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s="1" customFormat="1" ht="12.75">
      <c r="A92" s="2"/>
      <c r="B92" s="2"/>
      <c r="C92" s="2"/>
      <c r="D92" s="2"/>
      <c r="E92" s="2"/>
      <c r="F92" s="2"/>
      <c r="G92" s="2"/>
      <c r="H92" s="2"/>
      <c r="I92" s="3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s="1" customFormat="1" ht="12.75">
      <c r="A93" s="2"/>
      <c r="B93" s="2"/>
      <c r="C93" s="2"/>
      <c r="D93" s="2"/>
      <c r="E93" s="2"/>
      <c r="F93" s="2"/>
      <c r="G93" s="2"/>
      <c r="H93" s="2"/>
      <c r="I93" s="3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s="1" customFormat="1" ht="12.75">
      <c r="A94" s="2"/>
      <c r="B94" s="2"/>
      <c r="C94" s="2"/>
      <c r="D94" s="2"/>
      <c r="E94" s="2"/>
      <c r="F94" s="2"/>
      <c r="G94" s="2"/>
      <c r="H94" s="2"/>
      <c r="I94" s="3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s="1" customFormat="1" ht="12.75">
      <c r="A95" s="2"/>
      <c r="B95" s="2"/>
      <c r="C95" s="2"/>
      <c r="D95" s="2"/>
      <c r="E95" s="2"/>
      <c r="F95" s="2"/>
      <c r="G95" s="2"/>
      <c r="H95" s="2"/>
      <c r="I95" s="3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s="1" customFormat="1" ht="12.75">
      <c r="A96" s="2"/>
      <c r="B96" s="2"/>
      <c r="C96" s="2"/>
      <c r="D96" s="2"/>
      <c r="E96" s="2"/>
      <c r="F96" s="2"/>
      <c r="G96" s="2"/>
      <c r="H96" s="2"/>
      <c r="I96" s="3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s="1" customFormat="1" ht="12.75">
      <c r="A97" s="2"/>
      <c r="B97" s="2"/>
      <c r="C97" s="2"/>
      <c r="D97" s="2"/>
      <c r="E97" s="2"/>
      <c r="F97" s="2"/>
      <c r="G97" s="2"/>
      <c r="H97" s="2"/>
      <c r="I97" s="3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s="1" customFormat="1" ht="12.75">
      <c r="A98" s="2"/>
      <c r="B98" s="2"/>
      <c r="C98" s="2"/>
      <c r="D98" s="2"/>
      <c r="E98" s="2"/>
      <c r="F98" s="2"/>
      <c r="G98" s="2"/>
      <c r="H98" s="2"/>
      <c r="I98" s="3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s="1" customFormat="1" ht="12.75">
      <c r="A99" s="2"/>
      <c r="B99" s="2"/>
      <c r="C99" s="2"/>
      <c r="D99" s="2"/>
      <c r="E99" s="2"/>
      <c r="F99" s="2"/>
      <c r="G99" s="2"/>
      <c r="H99" s="2"/>
      <c r="I99" s="3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s="1" customFormat="1" ht="12.75">
      <c r="A100" s="2"/>
      <c r="B100" s="2"/>
      <c r="C100" s="2"/>
      <c r="D100" s="2"/>
      <c r="E100" s="2"/>
      <c r="F100" s="2"/>
      <c r="G100" s="2"/>
      <c r="H100" s="2"/>
      <c r="I100" s="3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s="1" customFormat="1" ht="12.75">
      <c r="A101" s="2"/>
      <c r="B101" s="2"/>
      <c r="C101" s="2"/>
      <c r="D101" s="2"/>
      <c r="E101" s="2"/>
      <c r="F101" s="2"/>
      <c r="G101" s="2"/>
      <c r="H101" s="2"/>
      <c r="I101" s="3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s="1" customFormat="1" ht="12.75">
      <c r="A102" s="2"/>
      <c r="B102" s="2"/>
      <c r="C102" s="2"/>
      <c r="D102" s="2"/>
      <c r="E102" s="2"/>
      <c r="F102" s="2"/>
      <c r="G102" s="2"/>
      <c r="H102" s="2"/>
      <c r="I102" s="3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</sheetData>
  <mergeCells count="5">
    <mergeCell ref="A1:I1"/>
    <mergeCell ref="A2:I2"/>
    <mergeCell ref="A3:I3"/>
    <mergeCell ref="A5:H5"/>
    <mergeCell ref="A18:I18"/>
  </mergeCells>
  <printOptions horizontalCentered="1"/>
  <pageMargins left="0.47222222222222227" right="0.47222222222222227" top="0.2" bottom="0.1902777777777778" header="0.11805555555555557" footer="0.1701388888888889"/>
  <pageSetup fitToHeight="0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5"/>
  <sheetViews>
    <sheetView showGridLines="0" workbookViewId="0" topLeftCell="A1">
      <selection activeCell="H25" sqref="H25"/>
    </sheetView>
  </sheetViews>
  <sheetFormatPr defaultColWidth="9.00390625" defaultRowHeight="12.75"/>
  <cols>
    <col min="1" max="1" width="11.125" style="1" customWidth="1"/>
    <col min="2" max="2" width="41.625" style="1" customWidth="1"/>
    <col min="3" max="3" width="10.375" style="1" customWidth="1"/>
    <col min="4" max="4" width="10.625" style="1" customWidth="1"/>
    <col min="5" max="5" width="10.00390625" style="1" customWidth="1"/>
    <col min="6" max="7" width="10.75390625" style="1" customWidth="1"/>
    <col min="8" max="8" width="17.25390625" style="1" customWidth="1"/>
    <col min="9" max="9" width="13.25390625" style="2" customWidth="1"/>
    <col min="10" max="10" width="13.00390625" style="2" customWidth="1"/>
    <col min="11" max="27" width="9.00390625" style="2" customWidth="1"/>
    <col min="28" max="256" width="9.00390625" style="1" customWidth="1"/>
  </cols>
  <sheetData>
    <row r="1" spans="1:27" s="5" customFormat="1" ht="39" customHeight="1">
      <c r="A1" s="3" t="str">
        <f>"ICT plán školy na rok "&amp;Vstup!$B$6&amp;" - Vzdělávání"</f>
        <v>ICT plán školy na rok 2005 - Vzdělávání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5" customFormat="1" ht="39" customHeight="1">
      <c r="A2" s="3" t="str">
        <f>Vstup!A2</f>
        <v>Střední zemědělská škola, Klatovy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1" customFormat="1" ht="7.5" customHeight="1">
      <c r="A3" s="7"/>
      <c r="B3" s="7"/>
      <c r="C3" s="7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 ht="7.5" customHeight="1">
      <c r="A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1" customFormat="1" ht="17.25" customHeight="1">
      <c r="A5" s="19" t="s">
        <v>181</v>
      </c>
      <c r="B5" s="19"/>
      <c r="C5" s="19"/>
      <c r="D5" s="19"/>
      <c r="E5" s="19"/>
      <c r="F5" s="19"/>
      <c r="G5" s="19"/>
      <c r="H5" s="20">
        <f>SUM(Vzdělávání!H20:H25)</f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23" customFormat="1" ht="24.75">
      <c r="A6" s="21" t="s">
        <v>182</v>
      </c>
      <c r="B6" s="21" t="s">
        <v>183</v>
      </c>
      <c r="C6" s="21" t="s">
        <v>184</v>
      </c>
      <c r="D6" s="21" t="s">
        <v>185</v>
      </c>
      <c r="E6" s="21" t="s">
        <v>186</v>
      </c>
      <c r="F6" s="21" t="s">
        <v>187</v>
      </c>
      <c r="G6" s="21" t="s">
        <v>188</v>
      </c>
      <c r="H6" s="21" t="s">
        <v>189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1" customFormat="1" ht="12.75">
      <c r="A7" s="24" t="s">
        <v>190</v>
      </c>
      <c r="B7" s="1" t="s">
        <v>191</v>
      </c>
      <c r="C7" s="25">
        <f>Vstup!E9*Vstup!B19</f>
        <v>16.5</v>
      </c>
      <c r="D7" s="26">
        <f>DSUM($A$19:$H$25,$E$19,V_SQL!$A$1:$H$2)</f>
        <v>19</v>
      </c>
      <c r="E7" s="27" t="str">
        <f aca="true" t="shared" si="0" ref="E7:E16">IF(C7="","-",IF(C7&lt;D7,"Ano","Ne"))</f>
        <v>Ano</v>
      </c>
      <c r="F7" s="26">
        <f>DSUM($A$19:$H$25,$F$19,V_SQL!$A$1:$H$2)</f>
        <v>19</v>
      </c>
      <c r="G7" s="27" t="str">
        <f aca="true" t="shared" si="1" ref="G7:G16">IF(C7="","-",IF(C7&lt;F7,"Ano","Ne"))</f>
        <v>Ano</v>
      </c>
      <c r="H7" s="2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1" customFormat="1" ht="12.75">
      <c r="A8" s="24" t="s">
        <v>192</v>
      </c>
      <c r="B8" s="1" t="s">
        <v>193</v>
      </c>
      <c r="C8" s="25"/>
      <c r="D8" s="26">
        <f>DSUM($A$19:$H$25,E19,V_SQL!$A$3:$H$4)</f>
        <v>17</v>
      </c>
      <c r="E8" s="27" t="str">
        <f t="shared" si="0"/>
        <v>-</v>
      </c>
      <c r="F8" s="26">
        <f>DSUM($A$19:$H$25,$F$19,V_SQL!$A$3:$H$4)</f>
        <v>17</v>
      </c>
      <c r="G8" s="27" t="str">
        <f t="shared" si="1"/>
        <v>-</v>
      </c>
      <c r="H8" s="2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1" customFormat="1" ht="12.75">
      <c r="A9" s="24" t="s">
        <v>194</v>
      </c>
      <c r="B9" s="1" t="s">
        <v>195</v>
      </c>
      <c r="C9" s="25"/>
      <c r="D9" s="26">
        <f>DSUM($A$19:$H$25,$E$19,V_SQL!$A$5:$H$6)</f>
        <v>10</v>
      </c>
      <c r="E9" s="27" t="str">
        <f t="shared" si="0"/>
        <v>-</v>
      </c>
      <c r="F9" s="26">
        <f>DSUM($A$19:$H$25,$F$19,V_SQL!$A$5:$H$6)</f>
        <v>10</v>
      </c>
      <c r="G9" s="27" t="str">
        <f t="shared" si="1"/>
        <v>-</v>
      </c>
      <c r="H9" s="2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1" customFormat="1" ht="12.75">
      <c r="A10" s="24" t="s">
        <v>196</v>
      </c>
      <c r="B10" s="1" t="s">
        <v>197</v>
      </c>
      <c r="C10" s="28">
        <f>Vstup!E9*Vstup!B20</f>
        <v>5.5</v>
      </c>
      <c r="D10" s="26">
        <f>DSUM($A$19:$H$25,$E$19,V_SQL!$A$7:$H$8)</f>
        <v>1</v>
      </c>
      <c r="E10" s="27" t="str">
        <f t="shared" si="0"/>
        <v>Ne</v>
      </c>
      <c r="F10" s="26">
        <f>DSUM($A$19:$H$25,$F$19,V_SQL!$A$7:$H$8)</f>
        <v>10</v>
      </c>
      <c r="G10" s="27" t="str">
        <f t="shared" si="1"/>
        <v>Ano</v>
      </c>
      <c r="H10" s="2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1" customFormat="1" ht="12.75">
      <c r="A11" s="24" t="s">
        <v>198</v>
      </c>
      <c r="B11" s="1" t="s">
        <v>199</v>
      </c>
      <c r="C11" s="28"/>
      <c r="D11" s="26">
        <f>DSUM($A$19:$H$25,$E$19,V_SQL!$A$9:$H$10)</f>
        <v>0</v>
      </c>
      <c r="E11" s="27" t="str">
        <f t="shared" si="0"/>
        <v>-</v>
      </c>
      <c r="F11" s="26">
        <f>DSUM($A$19:$H$25,$F$19,V_SQL!$A$9:$H$10)</f>
        <v>0</v>
      </c>
      <c r="G11" s="27" t="str">
        <f t="shared" si="1"/>
        <v>-</v>
      </c>
      <c r="H11" s="2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1" customFormat="1" ht="12.75">
      <c r="A12" s="24" t="s">
        <v>200</v>
      </c>
      <c r="B12" s="1" t="s">
        <v>201</v>
      </c>
      <c r="C12" s="25"/>
      <c r="D12" s="26">
        <f>DSUM($A$19:$H$25,$E$19,V_SQL!$A$11:$H$12)</f>
        <v>0</v>
      </c>
      <c r="E12" s="27" t="str">
        <f t="shared" si="0"/>
        <v>-</v>
      </c>
      <c r="F12" s="26">
        <f>DSUM($A$19:$H$25,$F$19,V_SQL!$A$11:$H$12)</f>
        <v>1</v>
      </c>
      <c r="G12" s="27" t="str">
        <f t="shared" si="1"/>
        <v>-</v>
      </c>
      <c r="H12" s="2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1" customFormat="1" ht="12.75">
      <c r="A13" s="24" t="s">
        <v>202</v>
      </c>
      <c r="D13" s="26">
        <f>DSUM($A$19:$H$25,$E$19,V_SQL!$A$13:$H$14)</f>
        <v>0</v>
      </c>
      <c r="E13" s="27" t="str">
        <f t="shared" si="0"/>
        <v>-</v>
      </c>
      <c r="F13" s="26">
        <f>DSUM($A$19:$H$25,$F$19,V_SQL!$A$13:$H$14)</f>
        <v>0</v>
      </c>
      <c r="G13" s="27" t="str">
        <f t="shared" si="1"/>
        <v>-</v>
      </c>
      <c r="H13" s="2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1" customFormat="1" ht="12.75">
      <c r="A14" s="24" t="s">
        <v>203</v>
      </c>
      <c r="D14" s="26">
        <f>DSUM($A$19:$H$25,$E$19,V_SQL!$A$15:$H$16)</f>
        <v>0</v>
      </c>
      <c r="E14" s="27" t="str">
        <f t="shared" si="0"/>
        <v>-</v>
      </c>
      <c r="F14" s="26">
        <f>DSUM($A$19:$H$25,$F$19,V_SQL!$A$15:$H$16)</f>
        <v>0</v>
      </c>
      <c r="G14" s="27" t="str">
        <f t="shared" si="1"/>
        <v>-</v>
      </c>
      <c r="H14" s="2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s="1" customFormat="1" ht="12.75">
      <c r="A15" s="24" t="s">
        <v>204</v>
      </c>
      <c r="D15" s="26">
        <f>DSUM($A$19:$H$25,$E$19,V_SQL!$A$17:$H$18)</f>
        <v>0</v>
      </c>
      <c r="E15" s="27" t="str">
        <f t="shared" si="0"/>
        <v>-</v>
      </c>
      <c r="F15" s="26">
        <f>DSUM($A$19:$H$25,$F$19,V_SQL!$A$17:$H$18)</f>
        <v>0</v>
      </c>
      <c r="G15" s="27" t="str">
        <f t="shared" si="1"/>
        <v>-</v>
      </c>
      <c r="H15" s="2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1" customFormat="1" ht="12.75">
      <c r="A16" s="24" t="s">
        <v>205</v>
      </c>
      <c r="D16" s="26">
        <f>DSUM($A$19:$H$25,$E$19,V_SQL!$A$19:$H$20)</f>
        <v>0</v>
      </c>
      <c r="E16" s="27" t="str">
        <f t="shared" si="0"/>
        <v>-</v>
      </c>
      <c r="F16" s="26">
        <f>DSUM($A$19:$H$25,$F$19,V_SQL!$A$19:$H$20)</f>
        <v>0</v>
      </c>
      <c r="G16" s="27" t="str">
        <f t="shared" si="1"/>
        <v>-</v>
      </c>
      <c r="H16" s="2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9:27" s="1" customFormat="1" ht="12.7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s="1" customFormat="1" ht="15">
      <c r="A18" s="19" t="s">
        <v>206</v>
      </c>
      <c r="B18" s="19"/>
      <c r="C18" s="19"/>
      <c r="D18" s="19"/>
      <c r="E18" s="19"/>
      <c r="F18" s="19"/>
      <c r="G18" s="19"/>
      <c r="H18" s="1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s="23" customFormat="1" ht="24.75">
      <c r="A19" s="21" t="s">
        <v>207</v>
      </c>
      <c r="B19" s="21" t="s">
        <v>208</v>
      </c>
      <c r="C19" s="21" t="s">
        <v>209</v>
      </c>
      <c r="D19" s="21" t="s">
        <v>210</v>
      </c>
      <c r="E19" s="21" t="s">
        <v>211</v>
      </c>
      <c r="F19" s="21" t="s">
        <v>212</v>
      </c>
      <c r="G19" s="21" t="s">
        <v>213</v>
      </c>
      <c r="H19" s="21" t="s">
        <v>214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1" customFormat="1" ht="12.75">
      <c r="A20" s="1"/>
      <c r="B20" s="1" t="s">
        <v>215</v>
      </c>
      <c r="C20" s="24" t="s">
        <v>216</v>
      </c>
      <c r="D20" s="24" t="s">
        <v>217</v>
      </c>
      <c r="E20" s="24">
        <v>19</v>
      </c>
      <c r="F20" s="24">
        <v>19</v>
      </c>
      <c r="G20" s="34">
        <f aca="true" t="shared" si="2" ref="G20:G25">IF(F20-E20=0,"",F20-E20)</f>
      </c>
      <c r="H20" s="3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s="1" customFormat="1" ht="12.75">
      <c r="A21" s="1"/>
      <c r="B21" s="1" t="s">
        <v>218</v>
      </c>
      <c r="C21" s="24" t="s">
        <v>219</v>
      </c>
      <c r="D21" s="24" t="s">
        <v>220</v>
      </c>
      <c r="E21" s="24">
        <v>17</v>
      </c>
      <c r="F21" s="24">
        <v>17</v>
      </c>
      <c r="G21" s="34">
        <f t="shared" si="2"/>
      </c>
      <c r="H21" s="3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s="1" customFormat="1" ht="12.75">
      <c r="A22" s="1"/>
      <c r="B22" s="1" t="s">
        <v>221</v>
      </c>
      <c r="C22" s="24" t="s">
        <v>222</v>
      </c>
      <c r="D22" s="24" t="s">
        <v>223</v>
      </c>
      <c r="E22" s="24">
        <v>10</v>
      </c>
      <c r="F22" s="24">
        <v>10</v>
      </c>
      <c r="G22" s="34">
        <f t="shared" si="2"/>
      </c>
      <c r="H22" s="3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s="1" customFormat="1" ht="12.75">
      <c r="A23" s="1"/>
      <c r="B23" s="1" t="s">
        <v>224</v>
      </c>
      <c r="C23" s="24" t="s">
        <v>225</v>
      </c>
      <c r="D23" s="24" t="s">
        <v>226</v>
      </c>
      <c r="E23" s="24">
        <v>1</v>
      </c>
      <c r="F23" s="24">
        <v>10</v>
      </c>
      <c r="G23" s="34">
        <f t="shared" si="2"/>
        <v>9</v>
      </c>
      <c r="H23" s="35">
        <f>9*2500</f>
        <v>22500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s="1" customFormat="1" ht="12.75">
      <c r="A24" s="1"/>
      <c r="B24" s="1" t="s">
        <v>227</v>
      </c>
      <c r="C24" s="24" t="s">
        <v>228</v>
      </c>
      <c r="D24" s="24" t="s">
        <v>229</v>
      </c>
      <c r="E24" s="24">
        <v>0</v>
      </c>
      <c r="F24" s="24">
        <v>1</v>
      </c>
      <c r="G24" s="34">
        <f t="shared" si="2"/>
        <v>1</v>
      </c>
      <c r="H24" s="35">
        <v>4000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3:27" s="1" customFormat="1" ht="12.75">
      <c r="C25" s="24"/>
      <c r="D25" s="24"/>
      <c r="E25" s="24"/>
      <c r="F25" s="24"/>
      <c r="G25" s="34">
        <f t="shared" si="2"/>
      </c>
      <c r="H25" s="3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4:8" s="2" customFormat="1" ht="12.75">
      <c r="D26" s="36"/>
      <c r="E26" s="36"/>
      <c r="F26" s="36"/>
      <c r="G26" s="37"/>
      <c r="H26" s="38"/>
    </row>
    <row r="27" spans="4:8" s="2" customFormat="1" ht="12.75">
      <c r="D27" s="36"/>
      <c r="E27" s="36"/>
      <c r="F27" s="36"/>
      <c r="G27" s="37"/>
      <c r="H27" s="38"/>
    </row>
    <row r="28" spans="7:8" s="2" customFormat="1" ht="12.75">
      <c r="G28" s="37"/>
      <c r="H28" s="38"/>
    </row>
    <row r="29" spans="7:8" s="2" customFormat="1" ht="12.75">
      <c r="G29" s="37"/>
      <c r="H29" s="38"/>
    </row>
    <row r="30" spans="7:8" s="2" customFormat="1" ht="12.75">
      <c r="G30" s="37"/>
      <c r="H30" s="38"/>
    </row>
    <row r="31" spans="7:8" s="2" customFormat="1" ht="12.75">
      <c r="G31" s="37"/>
      <c r="H31" s="38"/>
    </row>
    <row r="32" spans="7:8" s="2" customFormat="1" ht="12.75">
      <c r="G32" s="37"/>
      <c r="H32" s="38"/>
    </row>
    <row r="33" spans="1:27" s="1" customFormat="1" ht="12.75">
      <c r="A33" s="2"/>
      <c r="B33" s="2"/>
      <c r="C33" s="2"/>
      <c r="D33" s="2"/>
      <c r="E33" s="2"/>
      <c r="F33" s="2"/>
      <c r="G33" s="37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s="1" customFormat="1" ht="12.75">
      <c r="A34" s="2"/>
      <c r="B34" s="2"/>
      <c r="C34" s="2"/>
      <c r="D34" s="2"/>
      <c r="E34" s="2"/>
      <c r="F34" s="2"/>
      <c r="G34" s="37"/>
      <c r="H34" s="3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s="1" customFormat="1" ht="12.75">
      <c r="A35" s="2"/>
      <c r="B35" s="2"/>
      <c r="C35" s="2"/>
      <c r="D35" s="2"/>
      <c r="E35" s="2"/>
      <c r="F35" s="2"/>
      <c r="G35" s="37"/>
      <c r="H35" s="3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s="1" customFormat="1" ht="12.75">
      <c r="A36" s="2"/>
      <c r="B36" s="2"/>
      <c r="C36" s="2"/>
      <c r="D36" s="2"/>
      <c r="E36" s="2"/>
      <c r="F36" s="2"/>
      <c r="G36" s="37"/>
      <c r="H36" s="3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s="1" customFormat="1" ht="12.75">
      <c r="A37" s="2"/>
      <c r="B37" s="2"/>
      <c r="C37" s="2"/>
      <c r="D37" s="2"/>
      <c r="E37" s="2"/>
      <c r="F37" s="2"/>
      <c r="G37" s="37"/>
      <c r="H37" s="3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" customFormat="1" ht="12.75">
      <c r="A38" s="2"/>
      <c r="B38" s="2"/>
      <c r="C38" s="2"/>
      <c r="D38" s="2"/>
      <c r="E38" s="2"/>
      <c r="F38" s="2"/>
      <c r="G38" s="37"/>
      <c r="H38" s="3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1" customFormat="1" ht="12.75">
      <c r="A39" s="2"/>
      <c r="B39" s="2"/>
      <c r="C39" s="2"/>
      <c r="D39" s="2"/>
      <c r="E39" s="2"/>
      <c r="F39" s="2"/>
      <c r="G39" s="37"/>
      <c r="H39" s="3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s="1" customFormat="1" ht="12.75">
      <c r="A40" s="2"/>
      <c r="B40" s="2"/>
      <c r="C40" s="2"/>
      <c r="D40" s="2"/>
      <c r="E40" s="2"/>
      <c r="F40" s="2"/>
      <c r="G40" s="37"/>
      <c r="H40" s="3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s="1" customFormat="1" ht="12.75">
      <c r="A41" s="2"/>
      <c r="B41" s="2"/>
      <c r="C41" s="2"/>
      <c r="D41" s="2"/>
      <c r="E41" s="2"/>
      <c r="F41" s="2"/>
      <c r="G41" s="37"/>
      <c r="H41" s="3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s="1" customFormat="1" ht="12.75">
      <c r="A42" s="2"/>
      <c r="B42" s="2"/>
      <c r="C42" s="2"/>
      <c r="D42" s="2"/>
      <c r="E42" s="2"/>
      <c r="F42" s="2"/>
      <c r="G42" s="37"/>
      <c r="H42" s="3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s="1" customFormat="1" ht="12.75">
      <c r="A43" s="2"/>
      <c r="B43" s="2"/>
      <c r="C43" s="2"/>
      <c r="D43" s="2"/>
      <c r="E43" s="2"/>
      <c r="F43" s="2"/>
      <c r="G43" s="37"/>
      <c r="H43" s="3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s="1" customFormat="1" ht="12.75">
      <c r="A44" s="2"/>
      <c r="B44" s="2"/>
      <c r="C44" s="2"/>
      <c r="D44" s="2"/>
      <c r="E44" s="2"/>
      <c r="F44" s="2"/>
      <c r="G44" s="37"/>
      <c r="H44" s="3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s="1" customFormat="1" ht="12.75">
      <c r="A45" s="2"/>
      <c r="B45" s="2"/>
      <c r="C45" s="2"/>
      <c r="D45" s="2"/>
      <c r="E45" s="2"/>
      <c r="F45" s="2"/>
      <c r="G45" s="37"/>
      <c r="H45" s="3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" customFormat="1" ht="12.75">
      <c r="A46" s="2"/>
      <c r="B46" s="2"/>
      <c r="C46" s="2"/>
      <c r="D46" s="2"/>
      <c r="E46" s="2"/>
      <c r="F46" s="2"/>
      <c r="G46" s="37"/>
      <c r="H46" s="3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1" customFormat="1" ht="12.75">
      <c r="A47" s="2"/>
      <c r="B47" s="2"/>
      <c r="C47" s="2"/>
      <c r="D47" s="2"/>
      <c r="E47" s="2"/>
      <c r="F47" s="2"/>
      <c r="G47" s="37"/>
      <c r="H47" s="3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s="1" customFormat="1" ht="12.75">
      <c r="A48" s="2"/>
      <c r="B48" s="2"/>
      <c r="C48" s="2"/>
      <c r="D48" s="2"/>
      <c r="E48" s="2"/>
      <c r="F48" s="2"/>
      <c r="G48" s="37"/>
      <c r="H48" s="3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s="1" customFormat="1" ht="12.75">
      <c r="A49" s="2"/>
      <c r="B49" s="2"/>
      <c r="C49" s="2"/>
      <c r="D49" s="2"/>
      <c r="E49" s="2"/>
      <c r="F49" s="2"/>
      <c r="G49" s="37"/>
      <c r="H49" s="3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s="1" customFormat="1" ht="12.75">
      <c r="A50" s="2"/>
      <c r="B50" s="2"/>
      <c r="C50" s="2"/>
      <c r="D50" s="2"/>
      <c r="E50" s="2"/>
      <c r="F50" s="2"/>
      <c r="G50" s="37"/>
      <c r="H50" s="3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s="1" customFormat="1" ht="12.75">
      <c r="A51" s="2"/>
      <c r="B51" s="2"/>
      <c r="C51" s="2"/>
      <c r="D51" s="2"/>
      <c r="E51" s="2"/>
      <c r="F51" s="2"/>
      <c r="G51" s="37"/>
      <c r="H51" s="3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s="1" customFormat="1" ht="12.75">
      <c r="A52" s="2"/>
      <c r="B52" s="2"/>
      <c r="C52" s="2"/>
      <c r="D52" s="2"/>
      <c r="E52" s="2"/>
      <c r="F52" s="2"/>
      <c r="G52" s="37"/>
      <c r="H52" s="3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s="1" customFormat="1" ht="12.75">
      <c r="A53" s="2"/>
      <c r="B53" s="2"/>
      <c r="C53" s="2"/>
      <c r="D53" s="2"/>
      <c r="E53" s="2"/>
      <c r="F53" s="2"/>
      <c r="G53" s="37"/>
      <c r="H53" s="3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s="1" customFormat="1" ht="12.75">
      <c r="A54" s="2"/>
      <c r="B54" s="2"/>
      <c r="C54" s="2"/>
      <c r="D54" s="2"/>
      <c r="E54" s="2"/>
      <c r="F54" s="2"/>
      <c r="G54" s="37"/>
      <c r="H54" s="3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s="1" customFormat="1" ht="12.75">
      <c r="A55" s="2"/>
      <c r="B55" s="2"/>
      <c r="C55" s="2"/>
      <c r="D55" s="2"/>
      <c r="E55" s="2"/>
      <c r="F55" s="2"/>
      <c r="G55" s="37"/>
      <c r="H55" s="3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s="1" customFormat="1" ht="12.75">
      <c r="A56" s="2"/>
      <c r="B56" s="2"/>
      <c r="C56" s="2"/>
      <c r="D56" s="2"/>
      <c r="E56" s="2"/>
      <c r="F56" s="2"/>
      <c r="G56" s="37"/>
      <c r="H56" s="3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s="1" customFormat="1" ht="12.75">
      <c r="A57" s="2"/>
      <c r="B57" s="2"/>
      <c r="C57" s="2"/>
      <c r="D57" s="2"/>
      <c r="E57" s="2"/>
      <c r="F57" s="2"/>
      <c r="G57" s="37"/>
      <c r="H57" s="3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s="1" customFormat="1" ht="12.75">
      <c r="A58" s="2"/>
      <c r="B58" s="2"/>
      <c r="C58" s="2"/>
      <c r="D58" s="2"/>
      <c r="E58" s="2"/>
      <c r="F58" s="2"/>
      <c r="G58" s="37"/>
      <c r="H58" s="3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s="1" customFormat="1" ht="12.75">
      <c r="A59" s="2"/>
      <c r="B59" s="2"/>
      <c r="C59" s="2"/>
      <c r="D59" s="2"/>
      <c r="E59" s="2"/>
      <c r="F59" s="2"/>
      <c r="G59" s="37"/>
      <c r="H59" s="3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" customFormat="1" ht="12.75">
      <c r="A60" s="2"/>
      <c r="B60" s="2"/>
      <c r="C60" s="2"/>
      <c r="D60" s="2"/>
      <c r="E60" s="2"/>
      <c r="F60" s="2"/>
      <c r="G60" s="37"/>
      <c r="H60" s="3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s="1" customFormat="1" ht="12.75">
      <c r="A61" s="2"/>
      <c r="B61" s="2"/>
      <c r="C61" s="2"/>
      <c r="D61" s="2"/>
      <c r="E61" s="2"/>
      <c r="F61" s="2"/>
      <c r="G61" s="37"/>
      <c r="H61" s="3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s="1" customFormat="1" ht="12.75">
      <c r="A62" s="2"/>
      <c r="B62" s="2"/>
      <c r="C62" s="2"/>
      <c r="D62" s="2"/>
      <c r="E62" s="2"/>
      <c r="F62" s="2"/>
      <c r="G62" s="37"/>
      <c r="H62" s="3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s="1" customFormat="1" ht="12.75">
      <c r="A63" s="2"/>
      <c r="B63" s="2"/>
      <c r="C63" s="2"/>
      <c r="D63" s="2"/>
      <c r="E63" s="2"/>
      <c r="F63" s="2"/>
      <c r="G63" s="37"/>
      <c r="H63" s="3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s="1" customFormat="1" ht="12.75">
      <c r="A64" s="2"/>
      <c r="B64" s="2"/>
      <c r="C64" s="2"/>
      <c r="D64" s="2"/>
      <c r="E64" s="2"/>
      <c r="F64" s="2"/>
      <c r="G64" s="37"/>
      <c r="H64" s="3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s="1" customFormat="1" ht="12.75">
      <c r="A65" s="2"/>
      <c r="B65" s="2"/>
      <c r="C65" s="2"/>
      <c r="D65" s="2"/>
      <c r="E65" s="2"/>
      <c r="F65" s="2"/>
      <c r="G65" s="37"/>
      <c r="H65" s="3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s="1" customFormat="1" ht="12.75">
      <c r="A66" s="2"/>
      <c r="B66" s="2"/>
      <c r="C66" s="2"/>
      <c r="D66" s="2"/>
      <c r="E66" s="2"/>
      <c r="F66" s="2"/>
      <c r="G66" s="37"/>
      <c r="H66" s="3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s="1" customFormat="1" ht="12.75">
      <c r="A67" s="2"/>
      <c r="B67" s="2"/>
      <c r="C67" s="2"/>
      <c r="D67" s="2"/>
      <c r="E67" s="2"/>
      <c r="F67" s="2"/>
      <c r="G67" s="37"/>
      <c r="H67" s="3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s="1" customFormat="1" ht="12.75">
      <c r="A68" s="2"/>
      <c r="B68" s="2"/>
      <c r="C68" s="2"/>
      <c r="D68" s="2"/>
      <c r="E68" s="2"/>
      <c r="F68" s="2"/>
      <c r="G68" s="37"/>
      <c r="H68" s="3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s="1" customFormat="1" ht="12.75">
      <c r="A69" s="2"/>
      <c r="B69" s="2"/>
      <c r="C69" s="2"/>
      <c r="D69" s="2"/>
      <c r="E69" s="2"/>
      <c r="F69" s="2"/>
      <c r="G69" s="37"/>
      <c r="H69" s="3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s="1" customFormat="1" ht="12.75">
      <c r="A70" s="2"/>
      <c r="B70" s="2"/>
      <c r="C70" s="2"/>
      <c r="D70" s="2"/>
      <c r="E70" s="2"/>
      <c r="F70" s="2"/>
      <c r="G70" s="37"/>
      <c r="H70" s="3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s="1" customFormat="1" ht="12.75">
      <c r="A71" s="2"/>
      <c r="B71" s="2"/>
      <c r="C71" s="2"/>
      <c r="D71" s="2"/>
      <c r="E71" s="2"/>
      <c r="F71" s="2"/>
      <c r="G71" s="37"/>
      <c r="H71" s="3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s="1" customFormat="1" ht="12.75">
      <c r="A72" s="2"/>
      <c r="B72" s="2"/>
      <c r="C72" s="2"/>
      <c r="D72" s="2"/>
      <c r="E72" s="2"/>
      <c r="F72" s="2"/>
      <c r="G72" s="37"/>
      <c r="H72" s="3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s="1" customFormat="1" ht="12.75">
      <c r="A73" s="2"/>
      <c r="B73" s="2"/>
      <c r="C73" s="2"/>
      <c r="D73" s="2"/>
      <c r="E73" s="2"/>
      <c r="F73" s="2"/>
      <c r="G73" s="37"/>
      <c r="H73" s="3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s="1" customFormat="1" ht="12.75">
      <c r="A74" s="2"/>
      <c r="B74" s="2"/>
      <c r="C74" s="2"/>
      <c r="D74" s="2"/>
      <c r="E74" s="2"/>
      <c r="F74" s="2"/>
      <c r="G74" s="37"/>
      <c r="H74" s="3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s="1" customFormat="1" ht="12.75">
      <c r="A75" s="2"/>
      <c r="B75" s="2"/>
      <c r="C75" s="2"/>
      <c r="D75" s="2"/>
      <c r="E75" s="2"/>
      <c r="F75" s="2"/>
      <c r="G75" s="37"/>
      <c r="H75" s="3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</sheetData>
  <mergeCells count="5">
    <mergeCell ref="A1:H1"/>
    <mergeCell ref="A2:H2"/>
    <mergeCell ref="A3:H3"/>
    <mergeCell ref="A5:G5"/>
    <mergeCell ref="A18:H18"/>
  </mergeCells>
  <printOptions horizontalCentered="1"/>
  <pageMargins left="0.47222222222222227" right="0.47222222222222227" top="0.5902777777777778" bottom="0.5902777777777778" header="0.11805555555555557" footer="0.11805555555555557"/>
  <pageSetup fitToHeight="0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showGridLines="0" workbookViewId="0" topLeftCell="A1">
      <selection activeCell="I23" sqref="I23"/>
    </sheetView>
  </sheetViews>
  <sheetFormatPr defaultColWidth="9.00390625" defaultRowHeight="12.75"/>
  <cols>
    <col min="1" max="1" width="11.125" style="1" customWidth="1"/>
    <col min="2" max="2" width="39.125" style="1" customWidth="1"/>
    <col min="3" max="3" width="10.375" style="1" customWidth="1"/>
    <col min="4" max="7" width="11.25390625" style="1" customWidth="1"/>
    <col min="8" max="8" width="10.00390625" style="1" customWidth="1"/>
    <col min="9" max="9" width="15.75390625" style="1" customWidth="1"/>
    <col min="10" max="26" width="9.00390625" style="2" customWidth="1"/>
    <col min="27" max="256" width="9.00390625" style="1" customWidth="1"/>
  </cols>
  <sheetData>
    <row r="1" spans="1:26" s="5" customFormat="1" ht="39" customHeight="1">
      <c r="A1" s="3" t="str">
        <f>"ICT plán školy na rok "&amp;Vstup!$B$6&amp;" - Ostatní"</f>
        <v>ICT plán školy na rok 2005 - Ostatní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39" customHeight="1">
      <c r="A2" s="3" t="str">
        <f>Vstup!A2</f>
        <v>Střední zemědělská škola, Klatovy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1" customFormat="1" ht="7.5" customHeight="1">
      <c r="A3" s="7"/>
      <c r="B3" s="7"/>
      <c r="C3" s="7"/>
      <c r="D3" s="7"/>
      <c r="E3" s="7"/>
      <c r="F3" s="7"/>
      <c r="G3" s="7"/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1" customFormat="1" ht="7.5" customHeight="1">
      <c r="A4" s="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" customFormat="1" ht="17.25" customHeight="1">
      <c r="A5" s="19" t="s">
        <v>230</v>
      </c>
      <c r="B5" s="19"/>
      <c r="C5" s="19"/>
      <c r="D5" s="19"/>
      <c r="E5" s="19"/>
      <c r="F5" s="19"/>
      <c r="G5" s="19"/>
      <c r="H5" s="19"/>
      <c r="I5" s="20">
        <f>SUM(Ostatní!I20:I25)</f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23" customFormat="1" ht="36.75">
      <c r="A6" s="21" t="s">
        <v>231</v>
      </c>
      <c r="B6" s="21" t="s">
        <v>232</v>
      </c>
      <c r="C6" s="21"/>
      <c r="D6" s="21" t="s">
        <v>233</v>
      </c>
      <c r="E6" s="21" t="s">
        <v>234</v>
      </c>
      <c r="F6" s="21" t="s">
        <v>235</v>
      </c>
      <c r="G6" s="21" t="s">
        <v>236</v>
      </c>
      <c r="H6" s="21" t="s">
        <v>237</v>
      </c>
      <c r="I6" s="21" t="s">
        <v>238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1" customFormat="1" ht="12.75">
      <c r="A7" s="24" t="s">
        <v>239</v>
      </c>
      <c r="B7" s="1" t="s">
        <v>240</v>
      </c>
      <c r="C7" s="1"/>
      <c r="D7" s="32" t="str">
        <f>IF(DCOUNT($A$19:$I$25,$D$19,O_SQL!$A$1:$I$2)=0,"Ano","Ne")</f>
        <v>Ano</v>
      </c>
      <c r="E7" s="32" t="str">
        <f>IF(DCOUNT($A$19:$I$25,$E$19,O_SQL!$A$3:$I$4)=0,"Ano","Ne")</f>
        <v>Ano</v>
      </c>
      <c r="F7" s="32" t="str">
        <f>IF(DCOUNT($A$19:$I$25,$F$19,O_SQL!$A$5:$I$6)=0,"Ano","Ne")</f>
        <v>Ano</v>
      </c>
      <c r="G7" s="32" t="str">
        <f>IF(DCOUNT($A$19:$I$25,$G$19,O_SQL!$A$7:$I$8)=0,"Ano","Ne")</f>
        <v>Ano</v>
      </c>
      <c r="H7" s="27" t="str">
        <f aca="true" t="shared" si="0" ref="H7:H16">IF(OR(D7&lt;&gt;F7,E7&lt;&gt;G7),"Ano","Ne")</f>
        <v>Ne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1" customFormat="1" ht="12.75">
      <c r="A8" s="24" t="s">
        <v>241</v>
      </c>
      <c r="B8" s="1" t="s">
        <v>242</v>
      </c>
      <c r="C8" s="1"/>
      <c r="D8" s="32" t="str">
        <f>IF(DCOUNT($A$19:$I$25,$D$19,O_SQL!$A$9:$I$10)=0,"Ano","Ne")</f>
        <v>Ano</v>
      </c>
      <c r="E8" s="32" t="str">
        <f>IF(DCOUNT($A$19:$I$25,$E$19,O_SQL!$A$11:$I$12)=0,"Ano","Ne")</f>
        <v>Ano</v>
      </c>
      <c r="F8" s="32" t="str">
        <f>IF(DCOUNT($A$19:$I$25,$F$19,O_SQL!$A$13:$I$14)=0,"Ano","Ne")</f>
        <v>Ano</v>
      </c>
      <c r="G8" s="32" t="str">
        <f>IF(DCOUNT($A$19:$I$25,$G$19,O_SQL!$A$15:$I$16)=0,"Ano","Ne")</f>
        <v>Ano</v>
      </c>
      <c r="H8" s="27" t="str">
        <f t="shared" si="0"/>
        <v>Ne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1" customFormat="1" ht="12.75">
      <c r="A9" s="24" t="s">
        <v>243</v>
      </c>
      <c r="B9" s="1" t="s">
        <v>244</v>
      </c>
      <c r="C9" s="1"/>
      <c r="D9" s="32" t="str">
        <f>IF(DCOUNT($A$19:$I$25,$D$19,O_SQL!$A$17:$I$18)=0,"Ano","Ne")</f>
        <v>Ano</v>
      </c>
      <c r="E9" s="32" t="str">
        <f>IF(DCOUNT($A$19:$I$25,$E$19,O_SQL!$A$19:$I$20)=0,"Ano","Ne")</f>
        <v>Ano</v>
      </c>
      <c r="F9" s="32" t="str">
        <f>IF(DCOUNT($A$19:$I$25,$F$19,O_SQL!$A$21:$I$22)=0,"Ano","Ne")</f>
        <v>Ano</v>
      </c>
      <c r="G9" s="32" t="str">
        <f>IF(DCOUNT($A$19:$I$25,$G$19,O_SQL!$A$23:$I$24)=0,"Ano","Ne")</f>
        <v>Ano</v>
      </c>
      <c r="H9" s="27" t="str">
        <f t="shared" si="0"/>
        <v>Ne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1" customFormat="1" ht="12.75">
      <c r="A10" s="24" t="s">
        <v>245</v>
      </c>
      <c r="B10" s="1" t="s">
        <v>246</v>
      </c>
      <c r="C10" s="24"/>
      <c r="D10" s="32" t="str">
        <f>IF(DCOUNT($A$19:$I$25,$D$19,O_SQL!$A$25:$I$26)=0,"Ano","Ne")</f>
        <v>Ano</v>
      </c>
      <c r="E10" s="32" t="str">
        <f>IF(DCOUNT($A$19:$I$25,$E$19,O_SQL!$A$27:$I$28)=0,"Ano","Ne")</f>
        <v>Ne</v>
      </c>
      <c r="F10" s="32" t="str">
        <f>IF(DCOUNT($A$19:$I$25,$F$19,O_SQL!$A$29:$I$30)=0,"Ano","Ne")</f>
        <v>Ano</v>
      </c>
      <c r="G10" s="32" t="str">
        <f>IF(DCOUNT($A$19:$I$25,$G$19,O_SQL!$A$31:$I$32)=0,"Ano","Ne")</f>
        <v>Ano</v>
      </c>
      <c r="H10" s="27" t="str">
        <f t="shared" si="0"/>
        <v>Ano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1" customFormat="1" ht="12.75">
      <c r="A11" s="24" t="s">
        <v>247</v>
      </c>
      <c r="B11" s="1" t="s">
        <v>248</v>
      </c>
      <c r="C11" s="24"/>
      <c r="D11" s="32" t="str">
        <f>IF(DCOUNT($A$19:$I$25,$D$19,O_SQL!$A$33:$I$34)=0,"Ano","Ne")</f>
        <v>Ano</v>
      </c>
      <c r="E11" s="32" t="str">
        <f>IF(DCOUNT($A$19:$I$25,$E$19,O_SQL!$A$35:$I$36)=0,"Ano","Ne")</f>
        <v>Ano</v>
      </c>
      <c r="F11" s="32" t="str">
        <f>IF(DCOUNT($A$19:$I$25,$F$19,O_SQL!$A$37:$I$38)=0,"Ano","Ne")</f>
        <v>Ano</v>
      </c>
      <c r="G11" s="32" t="str">
        <f>IF(DCOUNT($A$19:$I$25,$G$19,O_SQL!$A$39:$I$40)=0,"Ano","Ne")</f>
        <v>Ano</v>
      </c>
      <c r="H11" s="27" t="str">
        <f t="shared" si="0"/>
        <v>Ne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1" customFormat="1" ht="12.75">
      <c r="A12" s="24" t="s">
        <v>249</v>
      </c>
      <c r="B12" s="1" t="s">
        <v>250</v>
      </c>
      <c r="C12" s="1"/>
      <c r="D12" s="32" t="str">
        <f>IF(DCOUNT($A$19:$I$25,$D$19,O_SQL!$A$41:$I$42)=0,"Ano","Ne")</f>
        <v>Ano</v>
      </c>
      <c r="E12" s="32" t="str">
        <f>IF(DCOUNT($A$19:$I$25,$E$19,O_SQL!$A$43:$I$44)=0,"Ano","Ne")</f>
        <v>Ano</v>
      </c>
      <c r="F12" s="32" t="str">
        <f>IF(DCOUNT($A$19:$I$25,$F$19,O_SQL!$A$45:$I$46)=0,"Ano","Ne")</f>
        <v>Ano</v>
      </c>
      <c r="G12" s="32" t="str">
        <f>IF(DCOUNT($A$19:$I$25,$G$19,O_SQL!$A$47:$I$48)=0,"Ano","Ne")</f>
        <v>Ano</v>
      </c>
      <c r="H12" s="27" t="str">
        <f t="shared" si="0"/>
        <v>Ne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1" customFormat="1" ht="12.75">
      <c r="A13" s="24" t="s">
        <v>251</v>
      </c>
      <c r="D13" s="32" t="str">
        <f>IF(DCOUNT($A$19:$I$25,$D$19,O_SQL!$A$49:$I$50)=0,"Ano","Ne")</f>
        <v>Ano</v>
      </c>
      <c r="E13" s="32" t="str">
        <f>IF(DCOUNT($A$19:$I$25,$E$19,O_SQL!$A$51:$I$52)=0,"Ano","Ne")</f>
        <v>Ano</v>
      </c>
      <c r="F13" s="32" t="str">
        <f>IF(DCOUNT($A$19:$I$25,$F$19,O_SQL!$A$53:$I$54)=0,"Ano","Ne")</f>
        <v>Ano</v>
      </c>
      <c r="G13" s="32" t="str">
        <f>IF(DCOUNT($A$19:$I$25,$G$19,O_SQL!$A$55:$I$56)=0,"Ano","Ne")</f>
        <v>Ano</v>
      </c>
      <c r="H13" s="27" t="str">
        <f t="shared" si="0"/>
        <v>Ne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1" customFormat="1" ht="12.75">
      <c r="A14" s="24" t="s">
        <v>252</v>
      </c>
      <c r="D14" s="32" t="str">
        <f>IF(DCOUNT($A$19:$I$25,$D$19,O_SQL!$A$57:$I$58)=0,"Ano","Ne")</f>
        <v>Ano</v>
      </c>
      <c r="E14" s="32" t="str">
        <f>IF(DCOUNT($A$19:$I$25,$E$19,O_SQL!$A$59:$I$60)=0,"Ano","Ne")</f>
        <v>Ano</v>
      </c>
      <c r="F14" s="32" t="str">
        <f>IF(DCOUNT($A$19:$I$25,$F$19,O_SQL!$A$61:$I$62)=0,"Ano","Ne")</f>
        <v>Ano</v>
      </c>
      <c r="G14" s="32" t="str">
        <f>IF(DCOUNT($A$19:$I$25,$G$19,O_SQL!$A$63:$I$64)=0,"Ano","Ne")</f>
        <v>Ano</v>
      </c>
      <c r="H14" s="27" t="str">
        <f t="shared" si="0"/>
        <v>Ne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" customFormat="1" ht="12.75">
      <c r="A15" s="24" t="s">
        <v>253</v>
      </c>
      <c r="D15" s="32" t="str">
        <f>IF(DCOUNT($A$19:$I$25,$D$19,O_SQL!$A$65:$I$66)=0,"Ano","Ne")</f>
        <v>Ano</v>
      </c>
      <c r="E15" s="32" t="str">
        <f>IF(DCOUNT($A$19:$I$25,$E$19,O_SQL!$A$67:$I$68)=0,"Ano","Ne")</f>
        <v>Ano</v>
      </c>
      <c r="F15" s="32" t="str">
        <f>IF(DCOUNT($A$19:$I$25,$F$19,O_SQL!$A$69:$I$70)=0,"Ano","Ne")</f>
        <v>Ano</v>
      </c>
      <c r="G15" s="32" t="str">
        <f>IF(DCOUNT($A$19:$I$25,$G$19,O_SQL!$A$71:$I$72)=0,"Ano","Ne")</f>
        <v>Ano</v>
      </c>
      <c r="H15" s="27" t="str">
        <f t="shared" si="0"/>
        <v>Ne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1" customFormat="1" ht="12.75">
      <c r="A16" s="24" t="s">
        <v>254</v>
      </c>
      <c r="D16" s="32" t="str">
        <f>IF(DCOUNT($A$19:$I$25,$D$19,O_SQL!$A$73:$I$74)=0,"Ano","Ne")</f>
        <v>Ano</v>
      </c>
      <c r="E16" s="32" t="str">
        <f>IF(DCOUNT($A$19:$I$25,$E$19,O_SQL!$A$75:$I$76)=0,"Ano","Ne")</f>
        <v>Ano</v>
      </c>
      <c r="F16" s="32" t="str">
        <f>IF(DCOUNT($A$19:$I$25,$F$19,O_SQL!$A$77:$I$78)=0,"Ano","Ne")</f>
        <v>Ano</v>
      </c>
      <c r="G16" s="32" t="str">
        <f>IF(DCOUNT($A$19:$I$25,$G$19,O_SQL!$A$79:$I$80)=0,"Ano","Ne")</f>
        <v>Ano</v>
      </c>
      <c r="H16" s="27" t="str">
        <f t="shared" si="0"/>
        <v>Ne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0:26" s="1" customFormat="1" ht="12.75"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1" customFormat="1" ht="15">
      <c r="A18" s="19" t="s">
        <v>255</v>
      </c>
      <c r="B18" s="19"/>
      <c r="C18" s="19"/>
      <c r="D18" s="19"/>
      <c r="E18" s="19"/>
      <c r="F18" s="19"/>
      <c r="G18" s="19"/>
      <c r="H18" s="19"/>
      <c r="I18" s="1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3" customFormat="1" ht="36.75">
      <c r="A19" s="21" t="s">
        <v>256</v>
      </c>
      <c r="B19" s="21" t="s">
        <v>257</v>
      </c>
      <c r="C19" s="21" t="s">
        <v>258</v>
      </c>
      <c r="D19" s="21" t="s">
        <v>259</v>
      </c>
      <c r="E19" s="21" t="s">
        <v>260</v>
      </c>
      <c r="F19" s="21" t="s">
        <v>261</v>
      </c>
      <c r="G19" s="21" t="s">
        <v>262</v>
      </c>
      <c r="H19" s="21" t="s">
        <v>263</v>
      </c>
      <c r="I19" s="21" t="s">
        <v>264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1" customFormat="1" ht="12.75">
      <c r="A20" s="1"/>
      <c r="B20" s="1" t="s">
        <v>265</v>
      </c>
      <c r="C20" s="24" t="s">
        <v>266</v>
      </c>
      <c r="D20" s="33">
        <v>1</v>
      </c>
      <c r="E20" s="33">
        <v>1</v>
      </c>
      <c r="F20" s="33">
        <v>1</v>
      </c>
      <c r="G20" s="33">
        <v>1</v>
      </c>
      <c r="H20" s="27" t="str">
        <f aca="true" t="shared" si="1" ref="H20:H25">IF((OR(D20&lt;F20,E20&lt;G20)),"Ano","Ne")</f>
        <v>Ne</v>
      </c>
      <c r="I20" s="3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1" customFormat="1" ht="12.75">
      <c r="A21" s="1"/>
      <c r="B21" s="1" t="s">
        <v>267</v>
      </c>
      <c r="C21" s="24" t="s">
        <v>268</v>
      </c>
      <c r="D21" s="33">
        <v>1</v>
      </c>
      <c r="E21" s="33">
        <v>1</v>
      </c>
      <c r="F21" s="33">
        <v>1</v>
      </c>
      <c r="G21" s="33">
        <v>1</v>
      </c>
      <c r="H21" s="27" t="str">
        <f t="shared" si="1"/>
        <v>Ne</v>
      </c>
      <c r="I21" s="3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1" customFormat="1" ht="12.75">
      <c r="A22" s="1"/>
      <c r="B22" s="1" t="s">
        <v>269</v>
      </c>
      <c r="C22" s="24" t="s">
        <v>270</v>
      </c>
      <c r="D22" s="33">
        <v>1</v>
      </c>
      <c r="E22" s="33">
        <v>1</v>
      </c>
      <c r="F22" s="33">
        <v>1</v>
      </c>
      <c r="G22" s="33">
        <v>1</v>
      </c>
      <c r="H22" s="27" t="str">
        <f t="shared" si="1"/>
        <v>Ne</v>
      </c>
      <c r="I22" s="3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" customFormat="1" ht="12.75">
      <c r="A23" s="1"/>
      <c r="B23" s="1" t="s">
        <v>271</v>
      </c>
      <c r="C23" s="24" t="s">
        <v>272</v>
      </c>
      <c r="D23" s="33">
        <v>1</v>
      </c>
      <c r="E23" s="33">
        <v>0</v>
      </c>
      <c r="F23" s="33">
        <v>1</v>
      </c>
      <c r="G23" s="33">
        <v>1</v>
      </c>
      <c r="H23" s="27" t="str">
        <f t="shared" si="1"/>
        <v>Ano</v>
      </c>
      <c r="I23" s="3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1" customFormat="1" ht="12.75">
      <c r="A24" s="1"/>
      <c r="B24" s="1" t="s">
        <v>273</v>
      </c>
      <c r="C24" s="24" t="s">
        <v>274</v>
      </c>
      <c r="D24" s="33">
        <v>1</v>
      </c>
      <c r="E24" s="33">
        <v>1</v>
      </c>
      <c r="F24" s="33">
        <v>1</v>
      </c>
      <c r="G24" s="33">
        <v>1</v>
      </c>
      <c r="H24" s="27" t="str">
        <f t="shared" si="1"/>
        <v>Ne</v>
      </c>
      <c r="I24" s="3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" customFormat="1" ht="12.75">
      <c r="A25" s="1"/>
      <c r="B25" s="1" t="s">
        <v>275</v>
      </c>
      <c r="C25" s="24" t="s">
        <v>276</v>
      </c>
      <c r="D25" s="33">
        <v>1</v>
      </c>
      <c r="E25" s="33">
        <v>1</v>
      </c>
      <c r="F25" s="33">
        <v>1</v>
      </c>
      <c r="G25" s="33">
        <v>1</v>
      </c>
      <c r="H25" s="27" t="str">
        <f t="shared" si="1"/>
        <v>Ne</v>
      </c>
      <c r="I25" s="3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3:9" s="2" customFormat="1" ht="12.75">
      <c r="C26" s="36"/>
      <c r="D26" s="39"/>
      <c r="E26" s="39"/>
      <c r="F26" s="39"/>
      <c r="G26" s="39"/>
      <c r="I26" s="31"/>
    </row>
    <row r="27" spans="3:9" s="2" customFormat="1" ht="12.75">
      <c r="C27" s="36"/>
      <c r="D27" s="39"/>
      <c r="E27" s="39"/>
      <c r="F27" s="39"/>
      <c r="G27" s="39"/>
      <c r="I27" s="31"/>
    </row>
    <row r="28" spans="3:9" s="2" customFormat="1" ht="12.75">
      <c r="C28" s="36"/>
      <c r="D28" s="39"/>
      <c r="E28" s="39"/>
      <c r="F28" s="39"/>
      <c r="G28" s="39"/>
      <c r="I28" s="31"/>
    </row>
    <row r="29" spans="3:9" s="2" customFormat="1" ht="12.75">
      <c r="C29" s="36"/>
      <c r="D29" s="39"/>
      <c r="E29" s="39"/>
      <c r="F29" s="39"/>
      <c r="G29" s="39"/>
      <c r="I29" s="31"/>
    </row>
    <row r="30" spans="3:9" s="2" customFormat="1" ht="12.75">
      <c r="C30" s="36"/>
      <c r="D30" s="39"/>
      <c r="E30" s="39"/>
      <c r="F30" s="39"/>
      <c r="G30" s="39"/>
      <c r="I30" s="31"/>
    </row>
    <row r="31" spans="3:9" s="2" customFormat="1" ht="12.75">
      <c r="C31" s="36"/>
      <c r="D31" s="39"/>
      <c r="E31" s="39"/>
      <c r="F31" s="39"/>
      <c r="G31" s="39"/>
      <c r="I31" s="31"/>
    </row>
    <row r="32" spans="3:9" s="2" customFormat="1" ht="12.75">
      <c r="C32" s="36"/>
      <c r="D32" s="39"/>
      <c r="E32" s="39"/>
      <c r="F32" s="39"/>
      <c r="G32" s="39"/>
      <c r="I32" s="31"/>
    </row>
    <row r="33" spans="1:26" s="1" customFormat="1" ht="12.75">
      <c r="A33" s="2"/>
      <c r="B33" s="2"/>
      <c r="C33" s="36"/>
      <c r="D33" s="39"/>
      <c r="E33" s="39"/>
      <c r="F33" s="39"/>
      <c r="G33" s="39"/>
      <c r="H33" s="2"/>
      <c r="I33" s="3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1" customFormat="1" ht="12.75">
      <c r="A34" s="2"/>
      <c r="B34" s="2"/>
      <c r="C34" s="36"/>
      <c r="D34" s="39"/>
      <c r="E34" s="39"/>
      <c r="F34" s="39"/>
      <c r="G34" s="39"/>
      <c r="H34" s="2"/>
      <c r="I34" s="3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1" customFormat="1" ht="12.75">
      <c r="A35" s="2"/>
      <c r="B35" s="2"/>
      <c r="C35" s="36"/>
      <c r="D35" s="39"/>
      <c r="E35" s="39"/>
      <c r="F35" s="39"/>
      <c r="G35" s="39"/>
      <c r="H35" s="2"/>
      <c r="I35" s="3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1" customFormat="1" ht="12.75">
      <c r="A36" s="2"/>
      <c r="B36" s="2"/>
      <c r="C36" s="36"/>
      <c r="D36" s="39"/>
      <c r="E36" s="39"/>
      <c r="F36" s="39"/>
      <c r="G36" s="39"/>
      <c r="H36" s="2"/>
      <c r="I36" s="3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1" customFormat="1" ht="12.75">
      <c r="A37" s="2"/>
      <c r="B37" s="2"/>
      <c r="C37" s="36"/>
      <c r="D37" s="39"/>
      <c r="E37" s="39"/>
      <c r="F37" s="39"/>
      <c r="G37" s="39"/>
      <c r="H37" s="2"/>
      <c r="I37" s="3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1" customFormat="1" ht="12.75">
      <c r="A38" s="2"/>
      <c r="B38" s="2"/>
      <c r="C38" s="36"/>
      <c r="D38" s="39"/>
      <c r="E38" s="39"/>
      <c r="F38" s="39"/>
      <c r="G38" s="39"/>
      <c r="H38" s="2"/>
      <c r="I38" s="3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1" customFormat="1" ht="12.75">
      <c r="A39" s="2"/>
      <c r="B39" s="2"/>
      <c r="C39" s="36"/>
      <c r="D39" s="39"/>
      <c r="E39" s="39"/>
      <c r="F39" s="39"/>
      <c r="G39" s="39"/>
      <c r="H39" s="2"/>
      <c r="I39" s="3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1" customFormat="1" ht="12.75">
      <c r="A40" s="2"/>
      <c r="B40" s="2"/>
      <c r="C40" s="36"/>
      <c r="D40" s="39"/>
      <c r="E40" s="39"/>
      <c r="F40" s="39"/>
      <c r="G40" s="39"/>
      <c r="H40" s="2"/>
      <c r="I40" s="3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1" customFormat="1" ht="12.75">
      <c r="A41" s="2"/>
      <c r="B41" s="2"/>
      <c r="C41" s="36"/>
      <c r="D41" s="39"/>
      <c r="E41" s="39"/>
      <c r="F41" s="39"/>
      <c r="G41" s="39"/>
      <c r="H41" s="2"/>
      <c r="I41" s="3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1" customFormat="1" ht="12.75">
      <c r="A42" s="2"/>
      <c r="B42" s="2"/>
      <c r="C42" s="36"/>
      <c r="D42" s="39"/>
      <c r="E42" s="39"/>
      <c r="F42" s="39"/>
      <c r="G42" s="39"/>
      <c r="H42" s="2"/>
      <c r="I42" s="3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1" customFormat="1" ht="12.75">
      <c r="A43" s="2"/>
      <c r="B43" s="2"/>
      <c r="C43" s="36"/>
      <c r="D43" s="39"/>
      <c r="E43" s="39"/>
      <c r="F43" s="39"/>
      <c r="G43" s="39"/>
      <c r="H43" s="2"/>
      <c r="I43" s="3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s="1" customFormat="1" ht="12.75">
      <c r="A44" s="2"/>
      <c r="B44" s="2"/>
      <c r="C44" s="36"/>
      <c r="D44" s="39"/>
      <c r="E44" s="39"/>
      <c r="F44" s="39"/>
      <c r="G44" s="39"/>
      <c r="H44" s="2"/>
      <c r="I44" s="3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1" customFormat="1" ht="12.75">
      <c r="A45" s="2"/>
      <c r="B45" s="2"/>
      <c r="C45" s="36"/>
      <c r="D45" s="39"/>
      <c r="E45" s="39"/>
      <c r="F45" s="39"/>
      <c r="G45" s="39"/>
      <c r="H45" s="2"/>
      <c r="I45" s="3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1" customFormat="1" ht="12.75">
      <c r="A46" s="2"/>
      <c r="B46" s="2"/>
      <c r="C46" s="36"/>
      <c r="D46" s="39"/>
      <c r="E46" s="39"/>
      <c r="F46" s="39"/>
      <c r="G46" s="39"/>
      <c r="H46" s="2"/>
      <c r="I46" s="3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1" customFormat="1" ht="12.75">
      <c r="A47" s="2"/>
      <c r="B47" s="2"/>
      <c r="C47" s="36"/>
      <c r="D47" s="39"/>
      <c r="E47" s="39"/>
      <c r="F47" s="39"/>
      <c r="G47" s="39"/>
      <c r="H47" s="2"/>
      <c r="I47" s="3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1" customFormat="1" ht="12.75">
      <c r="A48" s="2"/>
      <c r="B48" s="2"/>
      <c r="C48" s="36"/>
      <c r="D48" s="39"/>
      <c r="E48" s="39"/>
      <c r="F48" s="39"/>
      <c r="G48" s="39"/>
      <c r="H48" s="2"/>
      <c r="I48" s="3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1" customFormat="1" ht="12.75">
      <c r="A49" s="2"/>
      <c r="B49" s="2"/>
      <c r="C49" s="36"/>
      <c r="D49" s="39"/>
      <c r="E49" s="39"/>
      <c r="F49" s="39"/>
      <c r="G49" s="39"/>
      <c r="H49" s="2"/>
      <c r="I49" s="3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1" customFormat="1" ht="12.75">
      <c r="A50" s="2"/>
      <c r="B50" s="2"/>
      <c r="C50" s="36"/>
      <c r="D50" s="39"/>
      <c r="E50" s="39"/>
      <c r="F50" s="39"/>
      <c r="G50" s="39"/>
      <c r="H50" s="2"/>
      <c r="I50" s="3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1" customFormat="1" ht="12.75">
      <c r="A51" s="2"/>
      <c r="B51" s="2"/>
      <c r="C51" s="36"/>
      <c r="D51" s="39"/>
      <c r="E51" s="39"/>
      <c r="F51" s="39"/>
      <c r="G51" s="39"/>
      <c r="H51" s="2"/>
      <c r="I51" s="3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1" customFormat="1" ht="12.75">
      <c r="A52" s="2"/>
      <c r="B52" s="2"/>
      <c r="C52" s="36"/>
      <c r="D52" s="39"/>
      <c r="E52" s="39"/>
      <c r="F52" s="39"/>
      <c r="G52" s="39"/>
      <c r="H52" s="2"/>
      <c r="I52" s="3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1" customFormat="1" ht="12.75">
      <c r="A53" s="2"/>
      <c r="B53" s="2"/>
      <c r="C53" s="36"/>
      <c r="D53" s="39"/>
      <c r="E53" s="39"/>
      <c r="F53" s="39"/>
      <c r="G53" s="39"/>
      <c r="H53" s="2"/>
      <c r="I53" s="3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1" customFormat="1" ht="12.75">
      <c r="A54" s="2"/>
      <c r="B54" s="2"/>
      <c r="C54" s="36"/>
      <c r="D54" s="39"/>
      <c r="E54" s="39"/>
      <c r="F54" s="39"/>
      <c r="G54" s="39"/>
      <c r="H54" s="2"/>
      <c r="I54" s="3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s="1" customFormat="1" ht="12.75">
      <c r="A55" s="2"/>
      <c r="B55" s="2"/>
      <c r="C55" s="36"/>
      <c r="D55" s="39"/>
      <c r="E55" s="39"/>
      <c r="F55" s="39"/>
      <c r="G55" s="39"/>
      <c r="H55" s="2"/>
      <c r="I55" s="3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1" customFormat="1" ht="12.75">
      <c r="A56" s="2"/>
      <c r="B56" s="2"/>
      <c r="C56" s="36"/>
      <c r="D56" s="39"/>
      <c r="E56" s="39"/>
      <c r="F56" s="39"/>
      <c r="G56" s="39"/>
      <c r="H56" s="2"/>
      <c r="I56" s="3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s="1" customFormat="1" ht="12.75">
      <c r="A57" s="2"/>
      <c r="B57" s="2"/>
      <c r="C57" s="36"/>
      <c r="D57" s="39"/>
      <c r="E57" s="39"/>
      <c r="F57" s="39"/>
      <c r="G57" s="39"/>
      <c r="H57" s="2"/>
      <c r="I57" s="3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1" customFormat="1" ht="12.75">
      <c r="A58" s="2"/>
      <c r="B58" s="2"/>
      <c r="C58" s="36"/>
      <c r="D58" s="39"/>
      <c r="E58" s="39"/>
      <c r="F58" s="39"/>
      <c r="G58" s="39"/>
      <c r="H58" s="2"/>
      <c r="I58" s="3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s="1" customFormat="1" ht="12.75">
      <c r="A59" s="2"/>
      <c r="B59" s="2"/>
      <c r="C59" s="36"/>
      <c r="D59" s="39"/>
      <c r="E59" s="39"/>
      <c r="F59" s="39"/>
      <c r="G59" s="39"/>
      <c r="H59" s="2"/>
      <c r="I59" s="3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1" customFormat="1" ht="12.75">
      <c r="A60" s="2"/>
      <c r="B60" s="2"/>
      <c r="C60" s="36"/>
      <c r="D60" s="39"/>
      <c r="E60" s="39"/>
      <c r="F60" s="39"/>
      <c r="G60" s="39"/>
      <c r="H60" s="2"/>
      <c r="I60" s="3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s="1" customFormat="1" ht="12.75">
      <c r="A61" s="2"/>
      <c r="B61" s="2"/>
      <c r="C61" s="36"/>
      <c r="D61" s="39"/>
      <c r="E61" s="39"/>
      <c r="F61" s="39"/>
      <c r="G61" s="39"/>
      <c r="H61" s="2"/>
      <c r="I61" s="3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1" customFormat="1" ht="12.75">
      <c r="A62" s="2"/>
      <c r="B62" s="2"/>
      <c r="C62" s="36"/>
      <c r="D62" s="39"/>
      <c r="E62" s="39"/>
      <c r="F62" s="39"/>
      <c r="G62" s="39"/>
      <c r="H62" s="2"/>
      <c r="I62" s="3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s="1" customFormat="1" ht="12.75">
      <c r="A63" s="2"/>
      <c r="B63" s="2"/>
      <c r="C63" s="36"/>
      <c r="D63" s="39"/>
      <c r="E63" s="39"/>
      <c r="F63" s="39"/>
      <c r="G63" s="39"/>
      <c r="H63" s="2"/>
      <c r="I63" s="3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s="1" customFormat="1" ht="12.75">
      <c r="A64" s="2"/>
      <c r="B64" s="2"/>
      <c r="C64" s="36"/>
      <c r="D64" s="39"/>
      <c r="E64" s="39"/>
      <c r="F64" s="39"/>
      <c r="G64" s="39"/>
      <c r="H64" s="2"/>
      <c r="I64" s="3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s="1" customFormat="1" ht="12.75">
      <c r="A65" s="2"/>
      <c r="B65" s="2"/>
      <c r="C65" s="36"/>
      <c r="D65" s="39"/>
      <c r="E65" s="39"/>
      <c r="F65" s="39"/>
      <c r="G65" s="39"/>
      <c r="H65" s="2"/>
      <c r="I65" s="3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s="1" customFormat="1" ht="12.75">
      <c r="A66" s="2"/>
      <c r="B66" s="2"/>
      <c r="C66" s="36"/>
      <c r="D66" s="39"/>
      <c r="E66" s="39"/>
      <c r="F66" s="39"/>
      <c r="G66" s="39"/>
      <c r="H66" s="2"/>
      <c r="I66" s="3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s="1" customFormat="1" ht="12.75">
      <c r="A67" s="2"/>
      <c r="B67" s="2"/>
      <c r="C67" s="36"/>
      <c r="D67" s="39"/>
      <c r="E67" s="39"/>
      <c r="F67" s="39"/>
      <c r="G67" s="39"/>
      <c r="H67" s="2"/>
      <c r="I67" s="3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1" customFormat="1" ht="12.75">
      <c r="A68" s="2"/>
      <c r="B68" s="2"/>
      <c r="C68" s="36"/>
      <c r="D68" s="39"/>
      <c r="E68" s="39"/>
      <c r="F68" s="39"/>
      <c r="G68" s="39"/>
      <c r="H68" s="2"/>
      <c r="I68" s="3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1" customFormat="1" ht="12.75">
      <c r="A69" s="2"/>
      <c r="B69" s="2"/>
      <c r="C69" s="36"/>
      <c r="D69" s="39"/>
      <c r="E69" s="39"/>
      <c r="F69" s="39"/>
      <c r="G69" s="39"/>
      <c r="H69" s="2"/>
      <c r="I69" s="3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s="1" customFormat="1" ht="12.75">
      <c r="A70" s="2"/>
      <c r="B70" s="2"/>
      <c r="C70" s="36"/>
      <c r="D70" s="39"/>
      <c r="E70" s="39"/>
      <c r="F70" s="39"/>
      <c r="G70" s="39"/>
      <c r="H70" s="2"/>
      <c r="I70" s="3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s="1" customFormat="1" ht="12.75">
      <c r="A71" s="2"/>
      <c r="B71" s="2"/>
      <c r="C71" s="36"/>
      <c r="D71" s="39"/>
      <c r="E71" s="39"/>
      <c r="F71" s="39"/>
      <c r="G71" s="39"/>
      <c r="H71" s="2"/>
      <c r="I71" s="3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1" customFormat="1" ht="12.75">
      <c r="A72" s="2"/>
      <c r="B72" s="2"/>
      <c r="C72" s="36"/>
      <c r="D72" s="39"/>
      <c r="E72" s="39"/>
      <c r="F72" s="39"/>
      <c r="G72" s="39"/>
      <c r="H72" s="2"/>
      <c r="I72" s="3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s="1" customFormat="1" ht="12.75">
      <c r="A73" s="2"/>
      <c r="B73" s="2"/>
      <c r="C73" s="36"/>
      <c r="D73" s="39"/>
      <c r="E73" s="39"/>
      <c r="F73" s="39"/>
      <c r="G73" s="39"/>
      <c r="H73" s="2"/>
      <c r="I73" s="3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s="1" customFormat="1" ht="12.75">
      <c r="A74" s="2"/>
      <c r="B74" s="2"/>
      <c r="C74" s="36"/>
      <c r="D74" s="39"/>
      <c r="E74" s="39"/>
      <c r="F74" s="39"/>
      <c r="G74" s="39"/>
      <c r="H74" s="2"/>
      <c r="I74" s="3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s="1" customFormat="1" ht="12.75">
      <c r="A75" s="2"/>
      <c r="B75" s="2"/>
      <c r="C75" s="36"/>
      <c r="D75" s="39"/>
      <c r="E75" s="39"/>
      <c r="F75" s="39"/>
      <c r="G75" s="39"/>
      <c r="H75" s="2"/>
      <c r="I75" s="3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</sheetData>
  <mergeCells count="5">
    <mergeCell ref="A1:I1"/>
    <mergeCell ref="A2:I2"/>
    <mergeCell ref="A3:I3"/>
    <mergeCell ref="A5:H5"/>
    <mergeCell ref="A18:I18"/>
  </mergeCells>
  <printOptions horizontalCentered="1"/>
  <pageMargins left="0.47222222222222227" right="0.47222222222222227" top="0.5902777777777778" bottom="0.5902777777777778" header="0.11805555555555557" footer="0.11805555555555557"/>
  <pageSetup fitToHeight="0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I10" sqref="I10"/>
    </sheetView>
  </sheetViews>
  <sheetFormatPr defaultColWidth="9.00390625" defaultRowHeight="12.75"/>
  <cols>
    <col min="1" max="256" width="9.00390625" style="0" customWidth="1"/>
  </cols>
  <sheetData>
    <row r="1" spans="1:9" ht="17.25">
      <c r="A1" s="3" t="str">
        <f>"ICT plán školy na rok "&amp;'[1]Vstup'!$B$6&amp;" - Výstupní data"</f>
        <v>ICT plán školy na rok  - Výstupní data</v>
      </c>
      <c r="B1" s="3"/>
      <c r="C1" s="3"/>
      <c r="D1" s="3"/>
      <c r="E1" s="3"/>
      <c r="F1" s="3"/>
      <c r="G1" s="3"/>
      <c r="H1" s="3"/>
      <c r="I1" s="3"/>
    </row>
    <row r="2" spans="1:9" ht="17.25">
      <c r="A2" s="3" t="str">
        <f>Vstup!A2</f>
        <v>Střední zemědělská škola, Klatovy</v>
      </c>
      <c r="B2" s="3"/>
      <c r="C2" s="3"/>
      <c r="D2" s="3"/>
      <c r="E2" s="3"/>
      <c r="F2" s="3"/>
      <c r="G2" s="3"/>
      <c r="H2" s="3"/>
      <c r="I2" s="3"/>
    </row>
    <row r="3" spans="1:9" ht="12.75">
      <c r="A3" s="7"/>
      <c r="B3" s="7"/>
      <c r="C3" s="7"/>
      <c r="D3" s="7"/>
      <c r="E3" s="7"/>
      <c r="F3" s="7"/>
      <c r="G3" s="7"/>
      <c r="H3" s="7"/>
      <c r="I3" s="7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8"/>
      <c r="B5" s="1"/>
      <c r="C5" s="1"/>
      <c r="D5" s="1"/>
      <c r="E5" s="1"/>
      <c r="F5" s="1"/>
      <c r="G5" s="1"/>
      <c r="H5" s="1"/>
      <c r="I5" s="1"/>
    </row>
    <row r="6" spans="1:9" ht="15">
      <c r="A6" s="40" t="s">
        <v>277</v>
      </c>
      <c r="B6" s="1"/>
      <c r="C6" s="1"/>
      <c r="D6" s="1"/>
      <c r="E6" s="40" t="s">
        <v>278</v>
      </c>
      <c r="F6" s="1"/>
      <c r="G6" s="1"/>
      <c r="H6" s="1"/>
      <c r="I6" s="1"/>
    </row>
    <row r="7" spans="1:9" ht="43.5">
      <c r="A7" s="41" t="s">
        <v>279</v>
      </c>
      <c r="B7" s="41" t="s">
        <v>280</v>
      </c>
      <c r="C7" s="41" t="s">
        <v>281</v>
      </c>
      <c r="D7" s="42"/>
      <c r="E7" s="41" t="s">
        <v>282</v>
      </c>
      <c r="F7" s="41" t="s">
        <v>283</v>
      </c>
      <c r="G7" s="41" t="s">
        <v>284</v>
      </c>
      <c r="H7" s="42"/>
      <c r="I7" s="42"/>
    </row>
    <row r="8" spans="1:9" ht="15">
      <c r="A8" s="43" t="s">
        <v>285</v>
      </c>
      <c r="B8" s="43" t="s">
        <v>286</v>
      </c>
      <c r="C8" s="44" t="s">
        <v>287</v>
      </c>
      <c r="D8" s="45"/>
      <c r="E8" s="43" t="s">
        <v>288</v>
      </c>
      <c r="F8" s="43" t="s">
        <v>289</v>
      </c>
      <c r="G8" s="44" t="s">
        <v>290</v>
      </c>
      <c r="H8" s="46"/>
      <c r="I8" s="47"/>
    </row>
    <row r="9" spans="1:9" ht="15">
      <c r="A9" s="48" t="s">
        <v>291</v>
      </c>
      <c r="B9" s="48" t="s">
        <v>292</v>
      </c>
      <c r="C9" s="48" t="s">
        <v>293</v>
      </c>
      <c r="D9" s="49"/>
      <c r="E9" s="48" t="s">
        <v>294</v>
      </c>
      <c r="F9" s="48" t="s">
        <v>295</v>
      </c>
      <c r="G9" s="48" t="s">
        <v>296</v>
      </c>
      <c r="H9" s="50"/>
      <c r="I9" s="51"/>
    </row>
    <row r="10" spans="1:9" ht="29.25">
      <c r="A10" s="52" t="s">
        <v>297</v>
      </c>
      <c r="B10" s="52" t="s">
        <v>298</v>
      </c>
      <c r="C10" s="52" t="s">
        <v>299</v>
      </c>
      <c r="D10" s="53"/>
      <c r="E10" s="52" t="s">
        <v>300</v>
      </c>
      <c r="F10" s="52" t="s">
        <v>301</v>
      </c>
      <c r="G10" s="52" t="s">
        <v>302</v>
      </c>
      <c r="H10" s="50"/>
      <c r="I10" s="51"/>
    </row>
    <row r="11" spans="1:9" ht="12.75">
      <c r="A11" s="8"/>
      <c r="B11" s="54"/>
      <c r="C11" s="55"/>
      <c r="D11" s="53"/>
      <c r="E11" s="53"/>
      <c r="F11" s="56"/>
      <c r="G11" s="47"/>
      <c r="H11" s="50"/>
      <c r="I11" s="51"/>
    </row>
    <row r="12" spans="1:9" ht="12.75">
      <c r="A12" s="8"/>
      <c r="B12" s="54"/>
      <c r="C12" s="57"/>
      <c r="D12" s="53"/>
      <c r="E12" s="53"/>
      <c r="F12" s="56"/>
      <c r="G12" s="47"/>
      <c r="H12" s="50"/>
      <c r="I12" s="51"/>
    </row>
    <row r="13" spans="2:4" ht="12.75">
      <c r="B13" s="1" t="s">
        <v>303</v>
      </c>
      <c r="D13" s="1" t="s">
        <v>304</v>
      </c>
    </row>
    <row r="14" ht="12.75">
      <c r="D14" s="1" t="s">
        <v>305</v>
      </c>
    </row>
    <row r="15" spans="2:4" ht="12.75">
      <c r="B15" s="1" t="s">
        <v>306</v>
      </c>
      <c r="D15" s="1" t="s">
        <v>307</v>
      </c>
    </row>
  </sheetData>
  <mergeCells count="3">
    <mergeCell ref="A1:I1"/>
    <mergeCell ref="A2:I2"/>
    <mergeCell ref="A3:I3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A3" sqref="A3"/>
    </sheetView>
  </sheetViews>
  <sheetFormatPr defaultColWidth="9.00390625" defaultRowHeight="12.75"/>
  <cols>
    <col min="1" max="256" width="9.00390625" style="0" customWidth="1"/>
  </cols>
  <sheetData>
    <row r="1" spans="1:9" ht="17.25">
      <c r="A1" s="3" t="str">
        <f>"ICT plán školy na rok "&amp;'[1]Vstup'!$B$6&amp;" - Výstupní data"</f>
        <v>ICT plán školy na rok  - Výstupní data</v>
      </c>
      <c r="B1" s="3"/>
      <c r="C1" s="3"/>
      <c r="D1" s="3"/>
      <c r="E1" s="3"/>
      <c r="F1" s="3"/>
      <c r="G1" s="3"/>
      <c r="H1" s="3"/>
      <c r="I1" s="3"/>
    </row>
    <row r="2" spans="1:9" ht="17.25">
      <c r="A2" s="3" t="str">
        <f>Vstup!A2</f>
        <v>Střední zemědělská škola, Klatovy</v>
      </c>
      <c r="B2" s="3"/>
      <c r="C2" s="3"/>
      <c r="D2" s="3"/>
      <c r="E2" s="3"/>
      <c r="F2" s="3"/>
      <c r="G2" s="3"/>
      <c r="H2" s="3"/>
      <c r="I2" s="3"/>
    </row>
    <row r="3" spans="1:9" ht="12.75">
      <c r="A3" s="7"/>
      <c r="B3" s="7"/>
      <c r="C3" s="7"/>
      <c r="D3" s="7"/>
      <c r="E3" s="7"/>
      <c r="F3" s="7"/>
      <c r="G3" s="7"/>
      <c r="H3" s="7"/>
      <c r="I3" s="7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58"/>
      <c r="B5" s="59"/>
      <c r="C5" s="59"/>
      <c r="D5" s="59"/>
      <c r="E5" s="59"/>
      <c r="F5" s="59"/>
      <c r="G5" s="59"/>
      <c r="H5" s="59"/>
      <c r="I5" s="60"/>
    </row>
    <row r="6" spans="1:9" ht="12.75">
      <c r="A6" s="61" t="s">
        <v>308</v>
      </c>
      <c r="B6" s="8"/>
      <c r="C6" s="8"/>
      <c r="D6" s="8"/>
      <c r="E6" s="8"/>
      <c r="F6" s="8"/>
      <c r="G6" s="8"/>
      <c r="H6" s="8"/>
      <c r="I6" s="62"/>
    </row>
    <row r="7" spans="1:9" ht="12.75">
      <c r="A7" s="61" t="s">
        <v>309</v>
      </c>
      <c r="B7" s="8"/>
      <c r="C7" s="8"/>
      <c r="D7" s="8"/>
      <c r="E7" s="8"/>
      <c r="F7" s="8"/>
      <c r="G7" s="8"/>
      <c r="H7" s="8"/>
      <c r="I7" s="62"/>
    </row>
    <row r="8" spans="1:10" ht="12.75">
      <c r="A8" s="63" t="s">
        <v>310</v>
      </c>
      <c r="B8" s="8"/>
      <c r="C8" s="8"/>
      <c r="D8" s="8"/>
      <c r="E8" s="8"/>
      <c r="F8" s="8"/>
      <c r="G8" s="8"/>
      <c r="H8" s="8"/>
      <c r="I8" s="62"/>
      <c r="J8" s="1"/>
    </row>
    <row r="9" spans="1:10" ht="12.75">
      <c r="A9" s="64"/>
      <c r="B9" s="65" t="s">
        <v>311</v>
      </c>
      <c r="C9" s="8"/>
      <c r="D9" s="8"/>
      <c r="E9" s="8"/>
      <c r="F9" s="8"/>
      <c r="G9" s="8"/>
      <c r="H9" s="8"/>
      <c r="I9" s="62"/>
      <c r="J9" s="1"/>
    </row>
    <row r="10" spans="1:10" ht="12.75">
      <c r="A10" s="64"/>
      <c r="B10" s="8"/>
      <c r="C10" s="8"/>
      <c r="D10" s="8"/>
      <c r="E10" s="8"/>
      <c r="F10" s="8"/>
      <c r="G10" s="8"/>
      <c r="H10" s="8"/>
      <c r="I10" s="62"/>
      <c r="J10" s="1"/>
    </row>
    <row r="11" spans="1:10" ht="12.75">
      <c r="A11" s="63" t="s">
        <v>312</v>
      </c>
      <c r="B11" s="8"/>
      <c r="C11" s="8"/>
      <c r="D11" s="8"/>
      <c r="E11" s="8"/>
      <c r="F11" s="8"/>
      <c r="G11" s="8"/>
      <c r="H11" s="8"/>
      <c r="I11" s="62"/>
      <c r="J11" s="1"/>
    </row>
    <row r="12" spans="1:10" ht="12.75">
      <c r="A12" s="64"/>
      <c r="B12" s="66" t="s">
        <v>313</v>
      </c>
      <c r="C12" s="8"/>
      <c r="D12" s="8"/>
      <c r="E12" s="8"/>
      <c r="F12" s="8"/>
      <c r="G12" s="8"/>
      <c r="H12" s="8"/>
      <c r="I12" s="62"/>
      <c r="J12" s="1"/>
    </row>
    <row r="13" spans="1:10" ht="12.75">
      <c r="A13" s="64"/>
      <c r="B13" s="66" t="s">
        <v>314</v>
      </c>
      <c r="C13" s="8"/>
      <c r="D13" s="8"/>
      <c r="E13" s="8"/>
      <c r="F13" s="8"/>
      <c r="G13" s="8"/>
      <c r="H13" s="8"/>
      <c r="I13" s="62"/>
      <c r="J13" s="1"/>
    </row>
    <row r="14" spans="1:10" ht="12.75">
      <c r="A14" s="64"/>
      <c r="B14" s="66" t="s">
        <v>315</v>
      </c>
      <c r="C14" s="8"/>
      <c r="D14" s="8"/>
      <c r="E14" s="8"/>
      <c r="F14" s="8"/>
      <c r="G14" s="8"/>
      <c r="H14" s="8"/>
      <c r="I14" s="62"/>
      <c r="J14" s="1"/>
    </row>
    <row r="15" spans="1:10" ht="12.75">
      <c r="A15" s="64"/>
      <c r="B15" s="66" t="s">
        <v>316</v>
      </c>
      <c r="C15" s="8"/>
      <c r="D15" s="8"/>
      <c r="E15" s="8"/>
      <c r="F15" s="8"/>
      <c r="G15" s="8"/>
      <c r="H15" s="8"/>
      <c r="I15" s="62"/>
      <c r="J15" s="1"/>
    </row>
    <row r="16" spans="1:9" ht="12.75">
      <c r="A16" s="67"/>
      <c r="B16" s="68"/>
      <c r="C16" s="68"/>
      <c r="D16" s="68"/>
      <c r="E16" s="68"/>
      <c r="F16" s="68"/>
      <c r="G16" s="68"/>
      <c r="H16" s="68"/>
      <c r="I16" s="69"/>
    </row>
  </sheetData>
  <mergeCells count="3">
    <mergeCell ref="A1:I1"/>
    <mergeCell ref="A2:I2"/>
    <mergeCell ref="A3:I3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showGridLines="0" workbookViewId="0" topLeftCell="A1">
      <selection activeCell="C11" sqref="C11"/>
    </sheetView>
  </sheetViews>
  <sheetFormatPr defaultColWidth="9.00390625" defaultRowHeight="12.75"/>
  <cols>
    <col min="1" max="1" width="9.00390625" style="0" customWidth="1"/>
    <col min="2" max="2" width="12.75390625" style="1" customWidth="1"/>
    <col min="3" max="3" width="11.25390625" style="1" customWidth="1"/>
    <col min="4" max="4" width="33.625" style="1" customWidth="1"/>
    <col min="5" max="7" width="0" style="1" hidden="1" customWidth="1"/>
    <col min="8" max="8" width="19.875" style="1" customWidth="1"/>
    <col min="9" max="9" width="0" style="1" hidden="1" customWidth="1"/>
    <col min="10" max="256" width="9.00390625" style="0" customWidth="1"/>
  </cols>
  <sheetData>
    <row r="1" spans="1:9" ht="17.25">
      <c r="A1" s="3" t="str">
        <f>"ICT plán školy na rok "&amp;'[1]Vstup'!$B$6&amp;" - Výstupní data"</f>
        <v>ICT plán školy na rok  - Výstupní data</v>
      </c>
      <c r="B1" s="3"/>
      <c r="C1" s="3"/>
      <c r="D1" s="3"/>
      <c r="E1" s="3"/>
      <c r="F1" s="3"/>
      <c r="G1" s="3"/>
      <c r="H1" s="3"/>
      <c r="I1" s="3"/>
    </row>
    <row r="2" spans="1:9" ht="17.25">
      <c r="A2" s="3" t="str">
        <f>Vstup!A2</f>
        <v>Střední zemědělská škola, Klatovy</v>
      </c>
      <c r="B2" s="3"/>
      <c r="C2" s="3"/>
      <c r="D2" s="3"/>
      <c r="E2" s="3"/>
      <c r="F2" s="3"/>
      <c r="G2" s="3"/>
      <c r="H2" s="3"/>
      <c r="I2" s="3"/>
    </row>
    <row r="3" spans="1:9" ht="12.75">
      <c r="A3" s="7"/>
      <c r="B3" s="7"/>
      <c r="C3" s="7"/>
      <c r="D3" s="7"/>
      <c r="E3" s="7"/>
      <c r="F3" s="7"/>
      <c r="G3" s="7"/>
      <c r="H3" s="7"/>
      <c r="I3" s="7"/>
    </row>
    <row r="4" spans="1:9" ht="12.75">
      <c r="A4" s="70" t="s">
        <v>317</v>
      </c>
      <c r="B4" s="70"/>
      <c r="C4" s="70"/>
      <c r="D4" s="70"/>
      <c r="E4" s="70"/>
      <c r="F4" s="70"/>
      <c r="G4" s="70"/>
      <c r="H4" s="70"/>
      <c r="I4" s="70"/>
    </row>
    <row r="5" ht="12.75"/>
    <row r="6" spans="2:9" ht="12.75">
      <c r="B6" s="71" t="s">
        <v>318</v>
      </c>
      <c r="C6" s="72" t="s">
        <v>319</v>
      </c>
      <c r="D6" s="72" t="s">
        <v>320</v>
      </c>
      <c r="E6" s="72"/>
      <c r="F6" s="72"/>
      <c r="G6" s="72"/>
      <c r="H6" s="73" t="s">
        <v>321</v>
      </c>
      <c r="I6" s="74"/>
    </row>
    <row r="7" spans="2:9" ht="12.75">
      <c r="B7" s="75" t="s">
        <v>322</v>
      </c>
      <c r="C7" s="76" t="s">
        <v>323</v>
      </c>
      <c r="D7" s="77" t="s">
        <v>324</v>
      </c>
      <c r="E7" s="77"/>
      <c r="F7" s="77"/>
      <c r="G7" s="77"/>
      <c r="H7" s="78" t="s">
        <v>325</v>
      </c>
      <c r="I7" s="79"/>
    </row>
    <row r="8" spans="2:9" ht="12.75">
      <c r="B8" s="80" t="s">
        <v>326</v>
      </c>
      <c r="C8" s="81" t="s">
        <v>327</v>
      </c>
      <c r="D8" s="82" t="s">
        <v>328</v>
      </c>
      <c r="E8" s="82"/>
      <c r="F8" s="82"/>
      <c r="G8" s="82"/>
      <c r="H8" s="83" t="s">
        <v>329</v>
      </c>
      <c r="I8" s="84"/>
    </row>
    <row r="9" spans="2:9" ht="12.75">
      <c r="B9" s="80" t="s">
        <v>330</v>
      </c>
      <c r="C9" s="81" t="s">
        <v>331</v>
      </c>
      <c r="D9" s="82" t="s">
        <v>332</v>
      </c>
      <c r="E9" s="82"/>
      <c r="F9" s="82"/>
      <c r="G9" s="82"/>
      <c r="H9" s="83" t="s">
        <v>333</v>
      </c>
      <c r="I9" s="84"/>
    </row>
    <row r="10" spans="2:9" ht="12.75">
      <c r="B10" s="80" t="s">
        <v>334</v>
      </c>
      <c r="C10" s="81" t="s">
        <v>335</v>
      </c>
      <c r="D10" s="82" t="s">
        <v>336</v>
      </c>
      <c r="E10" s="82"/>
      <c r="F10" s="82"/>
      <c r="G10" s="82"/>
      <c r="H10" s="83" t="s">
        <v>337</v>
      </c>
      <c r="I10" s="84"/>
    </row>
    <row r="11" spans="2:9" ht="12.75">
      <c r="B11" s="80" t="s">
        <v>338</v>
      </c>
      <c r="C11" s="81" t="s">
        <v>339</v>
      </c>
      <c r="D11" s="82" t="s">
        <v>340</v>
      </c>
      <c r="E11" s="82"/>
      <c r="F11" s="82"/>
      <c r="G11" s="82"/>
      <c r="H11" s="83" t="s">
        <v>341</v>
      </c>
      <c r="I11" s="85"/>
    </row>
    <row r="12" spans="2:9" ht="12.75">
      <c r="B12" s="86" t="s">
        <v>342</v>
      </c>
      <c r="C12" s="87" t="s">
        <v>343</v>
      </c>
      <c r="D12" s="88" t="s">
        <v>344</v>
      </c>
      <c r="E12" s="88"/>
      <c r="F12" s="88"/>
      <c r="G12" s="88"/>
      <c r="H12" s="89" t="s">
        <v>345</v>
      </c>
      <c r="I12" s="1"/>
    </row>
  </sheetData>
  <mergeCells count="4">
    <mergeCell ref="A1:I1"/>
    <mergeCell ref="A2:I2"/>
    <mergeCell ref="A3:I3"/>
    <mergeCell ref="A4:I4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5"/>
  <sheetViews>
    <sheetView showGridLines="0" workbookViewId="0" topLeftCell="A1">
      <selection activeCell="E9" sqref="E9"/>
    </sheetView>
  </sheetViews>
  <sheetFormatPr defaultColWidth="9.00390625" defaultRowHeight="12.75"/>
  <cols>
    <col min="1" max="1" width="11.875" style="1" customWidth="1"/>
    <col min="2" max="2" width="10.25390625" style="1" customWidth="1"/>
    <col min="3" max="3" width="13.375" style="1" customWidth="1"/>
    <col min="4" max="8" width="16.125" style="1" customWidth="1"/>
    <col min="9" max="25" width="9.00390625" style="2" customWidth="1"/>
    <col min="26" max="256" width="9.00390625" style="1" customWidth="1"/>
  </cols>
  <sheetData>
    <row r="1" spans="1:25" s="5" customFormat="1" ht="39" customHeight="1">
      <c r="A1" s="3" t="str">
        <f>"ICT plán školy na rok "&amp;Vstup!$B$6&amp;" - Výstupní data"</f>
        <v>ICT plán školy na rok 2005 - Výstupní data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5" customFormat="1" ht="39" customHeight="1">
      <c r="A2" s="3" t="str">
        <f>Vstup!A2</f>
        <v>Střední zemědělská škola, Klatovy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1" customFormat="1" ht="7.5" customHeight="1">
      <c r="A3" s="7"/>
      <c r="B3" s="7"/>
      <c r="C3" s="7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7.5" customHeight="1">
      <c r="A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23" customFormat="1" ht="36.75">
      <c r="A5" s="21" t="s">
        <v>346</v>
      </c>
      <c r="B5" s="21" t="s">
        <v>347</v>
      </c>
      <c r="C5" s="21" t="s">
        <v>348</v>
      </c>
      <c r="D5" s="21" t="s">
        <v>349</v>
      </c>
      <c r="E5" s="21" t="s">
        <v>350</v>
      </c>
      <c r="F5" s="21" t="s">
        <v>351</v>
      </c>
      <c r="G5" s="21" t="s">
        <v>352</v>
      </c>
      <c r="H5" s="21" t="s">
        <v>353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8" customFormat="1" ht="12.75">
      <c r="A6" s="90" t="s">
        <v>354</v>
      </c>
      <c r="B6" s="91">
        <f>SUM(B7:B10)</f>
        <v>0</v>
      </c>
      <c r="C6" s="92" t="s">
        <v>355</v>
      </c>
      <c r="D6" s="45">
        <v>885</v>
      </c>
      <c r="E6" s="93">
        <f>Vstup!E7*Vstup!E20+Vstup!E8*Vstup!E21</f>
        <v>29480</v>
      </c>
      <c r="F6" s="94">
        <f>E6+D6</f>
        <v>30365</v>
      </c>
      <c r="G6" s="95">
        <f>SUM(G7:G10)</f>
        <v>0</v>
      </c>
      <c r="H6" s="94">
        <f>F6-G6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1" customFormat="1" ht="12.75">
      <c r="A7" s="1" t="s">
        <v>356</v>
      </c>
      <c r="B7" s="96">
        <v>0</v>
      </c>
      <c r="C7" s="97" t="str">
        <f>IF(B7&gt;=Vstup!E17,"Ano","Ne")</f>
        <v>Ano</v>
      </c>
      <c r="D7" s="98">
        <f>$D$6*B7</f>
        <v>0</v>
      </c>
      <c r="E7" s="99">
        <f>$E$6*B7</f>
        <v>0</v>
      </c>
      <c r="F7" s="94">
        <f>E7+D7</f>
        <v>0</v>
      </c>
      <c r="G7" s="100">
        <f>SUM(Infrastruktura!H20:H46)</f>
        <v>0</v>
      </c>
      <c r="H7" s="101">
        <f>F7-G7</f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1" customFormat="1" ht="12.75">
      <c r="A8" s="1" t="s">
        <v>357</v>
      </c>
      <c r="B8" s="54">
        <v>0.2</v>
      </c>
      <c r="C8" s="97" t="str">
        <f>IF(B8&gt;=Vstup!E18,"Ano","Ne")</f>
        <v>Ano</v>
      </c>
      <c r="D8" s="98">
        <f>D6</f>
        <v>885</v>
      </c>
      <c r="E8" s="99">
        <f>$E$6*B8</f>
        <v>5896</v>
      </c>
      <c r="F8" s="94">
        <f>E8+D8</f>
        <v>6781</v>
      </c>
      <c r="G8" s="100">
        <f>SUM('Software a  Informační zdroje'!I20:I52)</f>
        <v>0</v>
      </c>
      <c r="H8" s="101">
        <f>F8-G8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" customFormat="1" ht="12.75">
      <c r="A9" s="1" t="s">
        <v>358</v>
      </c>
      <c r="B9" s="54">
        <v>0.8</v>
      </c>
      <c r="C9" s="97" t="str">
        <f>IF(B9&gt;=Vstup!E19,"Ano","Ne")</f>
        <v>Ano</v>
      </c>
      <c r="D9" s="98"/>
      <c r="E9" s="99">
        <f>$E$6*B9</f>
        <v>23584</v>
      </c>
      <c r="F9" s="94">
        <f>E9+D9</f>
        <v>23584</v>
      </c>
      <c r="G9" s="100">
        <f>SUM(Vzdělávání!H20:H25)</f>
        <v>0</v>
      </c>
      <c r="H9" s="101">
        <f>F9-G9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1" customFormat="1" ht="12.75">
      <c r="A10" s="1" t="s">
        <v>359</v>
      </c>
      <c r="B10" s="54">
        <v>0</v>
      </c>
      <c r="C10" s="102" t="s">
        <v>360</v>
      </c>
      <c r="D10" s="98">
        <f>$D$6*B10</f>
        <v>0</v>
      </c>
      <c r="E10" s="99">
        <f>$E$6*B10</f>
        <v>0</v>
      </c>
      <c r="F10" s="94">
        <f>E10+D10</f>
        <v>0</v>
      </c>
      <c r="G10" s="100">
        <f>SUM(Ostatní!I20:I25)</f>
        <v>0</v>
      </c>
      <c r="H10" s="101">
        <f>F10-G10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2:25" s="1" customFormat="1" ht="12.75">
      <c r="B11" s="14"/>
      <c r="C11" s="1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9:25" s="1" customFormat="1" ht="12.75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s="1" customFormat="1" ht="12.7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9:25" s="1" customFormat="1" ht="12.75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9:25" s="1" customFormat="1" ht="12.7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s="1" customFormat="1" ht="12.7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s="1" customFormat="1" ht="12.7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9:25" s="1" customFormat="1" ht="12.75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9:25" s="1" customFormat="1" ht="12.75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9:25" s="1" customFormat="1" ht="12.75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9:25" s="1" customFormat="1" ht="12.75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9:25" s="1" customFormat="1" ht="12.75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9:25" s="1" customFormat="1" ht="12.75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9:25" s="1" customFormat="1" ht="12.75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9:25" s="1" customFormat="1" ht="12.75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</sheetData>
  <mergeCells count="3">
    <mergeCell ref="A1:H1"/>
    <mergeCell ref="A2:H2"/>
    <mergeCell ref="A3:H3"/>
  </mergeCells>
  <printOptions horizontalCentered="1"/>
  <pageMargins left="0.47222222222222227" right="0.47222222222222227" top="0.5902777777777778" bottom="0.5902777777777778" header="0.11805555555555557" footer="0.11805555555555557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Rejthar</cp:lastModifiedBy>
  <cp:lastPrinted>2005-01-24T07:10:33Z</cp:lastPrinted>
  <dcterms:created xsi:type="dcterms:W3CDTF">2004-11-18T20:48:15Z</dcterms:created>
  <dcterms:modified xsi:type="dcterms:W3CDTF">2005-01-24T12:37:23Z</dcterms:modified>
  <cp:category/>
  <cp:version/>
  <cp:contentType/>
  <cp:contentStatus/>
  <cp:revision>11</cp:revision>
</cp:coreProperties>
</file>